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640" windowHeight="11760"/>
  </bookViews>
  <sheets>
    <sheet name="Прайс общий" sheetId="4" r:id="rId1"/>
    <sheet name="Цены столов" sheetId="5" state="hidden" r:id="rId2"/>
  </sheets>
  <externalReferences>
    <externalReference r:id="rId3"/>
  </externalReferences>
  <definedNames>
    <definedName name="_Опции">#REF!</definedName>
    <definedName name="_Размеры_столов">#REF!</definedName>
    <definedName name="_xlnm.Print_Area" localSheetId="0">'Прайс общий'!$A$1:$H$74</definedName>
    <definedName name="Опции">[1]Torston!$O$18:$O$19</definedName>
    <definedName name="Размеры_столов">[1]Torston!$O$14:$O$17</definedName>
  </definedNames>
  <calcPr calcId="152511"/>
</workbook>
</file>

<file path=xl/calcChain.xml><?xml version="1.0" encoding="utf-8"?>
<calcChain xmlns="http://schemas.openxmlformats.org/spreadsheetml/2006/main">
  <c r="K32" i="4"/>
  <c r="K25"/>
  <c r="K22"/>
  <c r="K19"/>
  <c r="K15"/>
  <c r="K29"/>
  <c r="E23" i="5" l="1"/>
  <c r="E24"/>
  <c r="E25"/>
  <c r="E26"/>
  <c r="E27"/>
  <c r="E28"/>
  <c r="E29"/>
  <c r="E30"/>
  <c r="E22"/>
  <c r="E21"/>
  <c r="E124"/>
  <c r="E123"/>
  <c r="E122"/>
  <c r="E121"/>
  <c r="E120"/>
  <c r="E119"/>
  <c r="E118"/>
  <c r="E117"/>
  <c r="E116"/>
  <c r="E115"/>
  <c r="E114"/>
  <c r="E113"/>
  <c r="E112"/>
  <c r="E111"/>
  <c r="E110"/>
  <c r="E109"/>
  <c r="E77"/>
  <c r="E78"/>
  <c r="E79"/>
  <c r="E80"/>
  <c r="E81"/>
  <c r="E82"/>
  <c r="E83"/>
  <c r="E84"/>
  <c r="E85"/>
  <c r="E86"/>
  <c r="E87"/>
  <c r="E88"/>
  <c r="E89"/>
  <c r="E90"/>
  <c r="E91"/>
  <c r="E92"/>
  <c r="E76"/>
  <c r="E75"/>
  <c r="E74"/>
  <c r="E73"/>
  <c r="E72"/>
  <c r="E71"/>
  <c r="E70"/>
  <c r="E69"/>
  <c r="E68"/>
  <c r="E67"/>
  <c r="E66"/>
  <c r="E65"/>
  <c r="E64"/>
  <c r="E63"/>
  <c r="E62"/>
  <c r="E61"/>
  <c r="E45" l="1"/>
  <c r="E46"/>
  <c r="E47"/>
  <c r="E48"/>
  <c r="E49"/>
  <c r="E50"/>
  <c r="E51"/>
  <c r="E52"/>
  <c r="E53"/>
  <c r="E54"/>
  <c r="E55"/>
  <c r="E56"/>
  <c r="E57"/>
  <c r="E58"/>
  <c r="E59"/>
  <c r="E60"/>
  <c r="E93"/>
  <c r="E94"/>
  <c r="E95"/>
  <c r="E96"/>
  <c r="E97"/>
  <c r="E98"/>
  <c r="E99"/>
  <c r="E100"/>
  <c r="E101"/>
  <c r="E102"/>
  <c r="E103"/>
  <c r="E104"/>
  <c r="E105"/>
  <c r="E106"/>
  <c r="E107"/>
  <c r="E108"/>
  <c r="E37"/>
  <c r="E38"/>
  <c r="E39"/>
  <c r="E40"/>
  <c r="E41"/>
  <c r="E42"/>
  <c r="E43"/>
  <c r="E44"/>
  <c r="E31"/>
  <c r="E32"/>
  <c r="E33"/>
  <c r="E34"/>
  <c r="E35"/>
  <c r="E36"/>
  <c r="E9"/>
  <c r="E10"/>
  <c r="E11"/>
  <c r="E12"/>
  <c r="E13"/>
  <c r="E14"/>
  <c r="E15"/>
  <c r="E16"/>
  <c r="E17"/>
  <c r="E18"/>
  <c r="E19"/>
  <c r="E20"/>
  <c r="E7"/>
  <c r="E8"/>
  <c r="E6"/>
  <c r="E5"/>
  <c r="K31" i="4" l="1"/>
  <c r="K30"/>
  <c r="K28"/>
  <c r="K27"/>
  <c r="K24"/>
  <c r="K23"/>
  <c r="K21"/>
  <c r="K20"/>
  <c r="K18"/>
  <c r="K17"/>
  <c r="K14"/>
  <c r="M13"/>
  <c r="K13"/>
  <c r="K12" l="1"/>
  <c r="M32"/>
  <c r="R32" s="1"/>
  <c r="M25"/>
  <c r="R25" s="1"/>
  <c r="M15"/>
  <c r="R15" s="1"/>
  <c r="M19"/>
  <c r="R19" s="1"/>
  <c r="M22"/>
  <c r="R22" s="1"/>
  <c r="M29"/>
  <c r="R29" s="1"/>
  <c r="M21"/>
  <c r="M30"/>
  <c r="M27"/>
  <c r="R13"/>
  <c r="M23"/>
  <c r="M31"/>
  <c r="M28"/>
  <c r="M18"/>
  <c r="M14"/>
  <c r="R14" s="1"/>
  <c r="M20"/>
  <c r="M24"/>
  <c r="M17"/>
  <c r="R30" l="1"/>
  <c r="R23"/>
  <c r="R17"/>
  <c r="R21"/>
  <c r="R27"/>
  <c r="R28"/>
  <c r="R24"/>
  <c r="R20"/>
  <c r="R18"/>
  <c r="R31"/>
</calcChain>
</file>

<file path=xl/sharedStrings.xml><?xml version="1.0" encoding="utf-8"?>
<sst xmlns="http://schemas.openxmlformats.org/spreadsheetml/2006/main" count="568" uniqueCount="365">
  <si>
    <t>248*151*56</t>
  </si>
  <si>
    <t>Серия "Торстон"</t>
  </si>
  <si>
    <t>Описание</t>
  </si>
  <si>
    <t xml:space="preserve"> 8(4872)25-27-64                                                                                                   </t>
  </si>
  <si>
    <t>Габаритный размер  ш*г*в</t>
  </si>
  <si>
    <t>Вес, кг</t>
  </si>
  <si>
    <t xml:space="preserve">2200*2000*750 </t>
  </si>
  <si>
    <t xml:space="preserve">2000*2000*750 </t>
  </si>
  <si>
    <t>Блок розеток</t>
  </si>
  <si>
    <t>Цоколь</t>
  </si>
  <si>
    <t>Бок брифига из камня</t>
  </si>
  <si>
    <r>
      <t>Объем, м</t>
    </r>
    <r>
      <rPr>
        <b/>
        <vertAlign val="superscript"/>
        <sz val="8"/>
        <color theme="1"/>
        <rFont val="Courier New"/>
        <family val="3"/>
        <charset val="204"/>
      </rPr>
      <t>3</t>
    </r>
  </si>
  <si>
    <t>Т-22Л.0000</t>
  </si>
  <si>
    <t>Т-22Л.1000</t>
  </si>
  <si>
    <t>Т-22Л.0100</t>
  </si>
  <si>
    <t>Т-22Л.1100</t>
  </si>
  <si>
    <t>Т-20Л.0000</t>
  </si>
  <si>
    <t>Т-20Л.1000</t>
  </si>
  <si>
    <t>Т-20Л.0100</t>
  </si>
  <si>
    <t>Т-20Л.1100</t>
  </si>
  <si>
    <t>Артикул комплектации</t>
  </si>
  <si>
    <t xml:space="preserve">2200*3700*750   </t>
  </si>
  <si>
    <t xml:space="preserve">2000*3700*750   </t>
  </si>
  <si>
    <t xml:space="preserve">2000*3150*750   </t>
  </si>
  <si>
    <t xml:space="preserve">2200*3150*750   </t>
  </si>
  <si>
    <t>Т-922Л.0000</t>
  </si>
  <si>
    <t>Т-922Л.0010</t>
  </si>
  <si>
    <t>Т-922Л.0100</t>
  </si>
  <si>
    <t>Т-922Л.0110</t>
  </si>
  <si>
    <t>Т-922Л.1000</t>
  </si>
  <si>
    <t>Т-922Л.1010</t>
  </si>
  <si>
    <t>Т-922Л.1100</t>
  </si>
  <si>
    <t>Т-922Л.1110</t>
  </si>
  <si>
    <t>Т-922Пр.0000</t>
  </si>
  <si>
    <t>Т-922Пр.0010</t>
  </si>
  <si>
    <t>Т-922Пр.0100</t>
  </si>
  <si>
    <t>Т-922Пр.0110</t>
  </si>
  <si>
    <t>Т-922Пр.1010</t>
  </si>
  <si>
    <t>Т-922Пр.1100</t>
  </si>
  <si>
    <t>Т-922Пр.1110</t>
  </si>
  <si>
    <t>Т-922Пр.1000</t>
  </si>
  <si>
    <t>Т-920Л.0000</t>
  </si>
  <si>
    <t>Т-920Л.0010</t>
  </si>
  <si>
    <t>Т-920Л.0100</t>
  </si>
  <si>
    <t>Т-920Л.0110</t>
  </si>
  <si>
    <t>Т-920Л.1000</t>
  </si>
  <si>
    <t>Т-920Л.1010</t>
  </si>
  <si>
    <t>Т-920Л.1100</t>
  </si>
  <si>
    <t>Т-920Л.1110</t>
  </si>
  <si>
    <t>Т-920Пр.0000</t>
  </si>
  <si>
    <t>Т-920Пр.0010</t>
  </si>
  <si>
    <t>Т-920Пр.0100</t>
  </si>
  <si>
    <t>Т-920Пр.0110</t>
  </si>
  <si>
    <t>Т-920Пр.1000</t>
  </si>
  <si>
    <t>Т-920Пр.1010</t>
  </si>
  <si>
    <t>Т-920Пр.1100</t>
  </si>
  <si>
    <t>Т-920Пр.1110</t>
  </si>
  <si>
    <t>Т-822Л.0000</t>
  </si>
  <si>
    <t>Т-822Л.0010</t>
  </si>
  <si>
    <t>Т-822Л.0100</t>
  </si>
  <si>
    <t>Т-822Л.0110</t>
  </si>
  <si>
    <t>Т-822Л.1000</t>
  </si>
  <si>
    <t>Т-822Л.1010</t>
  </si>
  <si>
    <t>Т-822Л.1100</t>
  </si>
  <si>
    <t>Т-822Л.1110</t>
  </si>
  <si>
    <t>Т-822Пр.0000</t>
  </si>
  <si>
    <t>Т-822Пр.0010</t>
  </si>
  <si>
    <t>Т-822Пр.0100</t>
  </si>
  <si>
    <t>Т-822Пр.0110</t>
  </si>
  <si>
    <t>Т-822Пр.1000</t>
  </si>
  <si>
    <t>Т-822Пр.1010</t>
  </si>
  <si>
    <t>Т-822Пр.1100</t>
  </si>
  <si>
    <t>Т-822Пр.1110</t>
  </si>
  <si>
    <t>Т-820Л.0000</t>
  </si>
  <si>
    <t>Т-820Л.0010</t>
  </si>
  <si>
    <t>Т-820Л.0100</t>
  </si>
  <si>
    <t>Т-820Л.0110</t>
  </si>
  <si>
    <t>Т-820Л.1000</t>
  </si>
  <si>
    <t>Т-820Л.1010</t>
  </si>
  <si>
    <t>Т-820Л.1100</t>
  </si>
  <si>
    <t>Т-820Л.1110</t>
  </si>
  <si>
    <t>Т-820Пр.0000</t>
  </si>
  <si>
    <t>Т-820Пр.0010</t>
  </si>
  <si>
    <t>Т-820Пр.0100</t>
  </si>
  <si>
    <t>Т-820Пр.0110</t>
  </si>
  <si>
    <t>Т-820Пр.1000</t>
  </si>
  <si>
    <t>Т-820Пр.1010</t>
  </si>
  <si>
    <t>Т-820Пр.1100</t>
  </si>
  <si>
    <t>Т-820Пр.1110</t>
  </si>
  <si>
    <t>Т-22Пр.0000</t>
  </si>
  <si>
    <t>Т-22Пр.1000</t>
  </si>
  <si>
    <t>Т-22Пр.0100</t>
  </si>
  <si>
    <t>Т-22Пр.1100</t>
  </si>
  <si>
    <t>Т-20Пр.0000</t>
  </si>
  <si>
    <t>Т-20Пр.1000</t>
  </si>
  <si>
    <t>Т-20Пр.0100</t>
  </si>
  <si>
    <t>Т-20Пр.1100</t>
  </si>
  <si>
    <t>Выберите опции к столу</t>
  </si>
  <si>
    <t>Стол</t>
  </si>
  <si>
    <t>Т-</t>
  </si>
  <si>
    <t>розетки</t>
  </si>
  <si>
    <t>цоколь из камня</t>
  </si>
  <si>
    <t>Бок брифинга из камня</t>
  </si>
  <si>
    <t>Резерв</t>
  </si>
  <si>
    <t>Артикул</t>
  </si>
  <si>
    <t>1900*900*750</t>
  </si>
  <si>
    <t>2200*520*970</t>
  </si>
  <si>
    <t>Тумбы</t>
  </si>
  <si>
    <t>1494*520*970</t>
  </si>
  <si>
    <t>Комплектации под заказ</t>
  </si>
  <si>
    <t>Шкафы и гардеробы</t>
  </si>
  <si>
    <t>788*520*2120</t>
  </si>
  <si>
    <t>1494*520*2120</t>
  </si>
  <si>
    <t>2200*520*2120</t>
  </si>
  <si>
    <t>Стол журнальный</t>
  </si>
  <si>
    <t>T-310</t>
  </si>
  <si>
    <t>880*550*500</t>
  </si>
  <si>
    <t>Аксессуары</t>
  </si>
  <si>
    <t>Наименование</t>
  </si>
  <si>
    <t>Стол руководителя</t>
  </si>
  <si>
    <t>описание комплектации</t>
  </si>
  <si>
    <t>Цена комплектации оптовая</t>
  </si>
  <si>
    <t>Столешница 2200*1000,                тумба с левой стороны без опций</t>
  </si>
  <si>
    <t>Столешница 2000*1000,                тумба с левой стороны без опций</t>
  </si>
  <si>
    <t xml:space="preserve">Столешница 2200*1000,                тумба с левой стороны с блоком розеток </t>
  </si>
  <si>
    <t>Столешница 2200*1000,                тумба с левой стороны, цоколь из искусственного камня</t>
  </si>
  <si>
    <t>Столешница 2200*1000,                тумба с левой стороны с блоком розеток, цоколь из искусственного камня</t>
  </si>
  <si>
    <t>Столешница 2000*1000,                тумба с левой стороны с блоком розеток, цоколь из искусственного камня</t>
  </si>
  <si>
    <t>Столешница 2200*1000,                тумба с правой стороны без опций</t>
  </si>
  <si>
    <t xml:space="preserve">Столешница 2200*1000,                тумба с правой стороны с блоком розеток </t>
  </si>
  <si>
    <t>Столешница 2200*1000,                тумба с правой стороны, цоколь из искусственного камня</t>
  </si>
  <si>
    <t>Столешница 2200*1000,                тумба с правой стороны с блоком розеток, цоколь из искусственного камня</t>
  </si>
  <si>
    <t xml:space="preserve">Столешница 2000*1000,                тумба с левой стороны с блоком розеток </t>
  </si>
  <si>
    <t>Столешница 2000*1000,                тумба с левой стороны, цоколь из искусственного камня</t>
  </si>
  <si>
    <t>Столешница 2000*1000,                тумба с правой стороны без опций</t>
  </si>
  <si>
    <t xml:space="preserve">Столешница 2000*1000,                тумба с правой стороны с блоком розеток </t>
  </si>
  <si>
    <t>Столешница 2000*1000,                тумба с правой стороны, цоколь из искусственного камня</t>
  </si>
  <si>
    <t>Столешница 2000*1000,                тумба с правой стороны с блоком розеток, цоколь из искусственного камня</t>
  </si>
  <si>
    <t>Столешница 2200*1000,                тумба с левой стороны без опций                                                                  Столешница брифинга 1700*900</t>
  </si>
  <si>
    <t>Столешница 2200*1000,                тумба с левой стороны с блоком розеток, цоколь из искусственного камня                        Столешница брифинга 1700*900</t>
  </si>
  <si>
    <t>Столешница 2200*1000,                тумба с левой стороны. Боковины опоры брифинга из искусственного камня.                 Столешница брифинга 1700*900</t>
  </si>
  <si>
    <t>Столешница 2200*1000,                тумба с левой стороны, цоколь из искусственного камня. Боковины опоры брифинга из искусственного камня.                     Столешница брифинга 1700*900</t>
  </si>
  <si>
    <t>Столешница 2200*1000,                тумба с левой стороны с блоком розеток. Боковины опоры брифинга из искусственного камня.                                                     Столешница брифинга 1700*900</t>
  </si>
  <si>
    <t>Столешница 2000*1000,                тумба с левой стороны с блоком розеток. Боковины опоры брифинга из искусственного камня.                                                     Столешница брифинга 1700*900</t>
  </si>
  <si>
    <t>Столешница 2200*1000,                тумба с левой стороны с блоком розеток, цоколь из искусственного камня. Боковины опоры брифинга из искусственного камня.                      Столешница брифинга 1700*900</t>
  </si>
  <si>
    <t>Столешница 2000*1000,                тумба с левой стороны с блоком розеток, цоколь из искусственного камня. Боковины опоры брифинга из искусственного камня.                      Столешница брифинга 1700*900</t>
  </si>
  <si>
    <t>Столешница 2200*1000,                тумба с левой стороны, цоколь из искусственного камня.                         Столешница брифинга 1700*900</t>
  </si>
  <si>
    <t>Столешница 2200*1000,                тумба с левой стороны с блоком розеток.                                                     Столешница брифинга 1700*900</t>
  </si>
  <si>
    <t>Столешница 2200*1000,                тумба с правой стороны без опций                                                                  Столешница брифинга 1700*900</t>
  </si>
  <si>
    <t>Столешница 2200*1000,                тумба с правой стороны. Боковины опоры брифинга из искусственного камня.                 Столешница брифинга 1700*900</t>
  </si>
  <si>
    <t>Столешница 2200*1000,                тумба с правой стороны, цоколь из искусственного камня.                         Столешница брифинга 1700*900</t>
  </si>
  <si>
    <t>Столешница 2200*1000,                тумба с правой стороны, цоколь из искусственного камня. Боковины опоры брифинга из искусственного камня.                     Столешница брифинга 1700*900</t>
  </si>
  <si>
    <t>Столешница 2200*1000,                тумба с правой стороны с блоком розеток.                                                     Столешница брифинга 1700*900</t>
  </si>
  <si>
    <t>Столешница 2200*1000,                тумба с правой стороны с блоком розеток. Боковины опоры брифинга из искусственного камня.                                                     Столешница брифинга 1700*900</t>
  </si>
  <si>
    <t>Столешница 2200*1000,                тумба с правой стороны с блоком розеток, цоколь из искусственного камня                        Столешница брифинга 1700*900</t>
  </si>
  <si>
    <t>Столешница 2200*1000,                тумба с правой стороны с блоком розеток, цоколь из искусственного камня. Боковины опоры брифинга из искусственного камня.                      Столешница брифинга 1700*900</t>
  </si>
  <si>
    <t>Столешница 2000*1000,                тумба с левой стороны без опций                                                                  Столешница брифинга 1700*900</t>
  </si>
  <si>
    <t>Столешница 2000*1000,                тумба с левой стороны. Боковины опоры брифинга из искусственного камня.                 Столешница брифинга 1700*900</t>
  </si>
  <si>
    <t>Столешница 2000*1000,                тумба с левой стороны, цоколь из искусственного камня.                         Столешница брифинга 1700*900</t>
  </si>
  <si>
    <t>Столешница 2000*1000,                тумба с левой стороны, цоколь из искусственного камня. Боковины опоры брифинга из искусственного камня.                     Столешница брифинга 1700*900</t>
  </si>
  <si>
    <t>Столешница 2000*1000,                тумба с левой стороны с блоком розеток.                                                     Столешница брифинга 1700*900</t>
  </si>
  <si>
    <t>Столешница 2000*1000,                тумба с левой стороны с блоком розеток, цоколь из искусственного камня                        Столешница брифинга 1700*900</t>
  </si>
  <si>
    <t>Столешница 2000*1000,                тумба с правой стороны без опций                                                                  Столешница брифинга 1700*900</t>
  </si>
  <si>
    <t>Столешница 2000*1000,                тумба с правой стороны. Боковины опоры брифинга из искусственного камня.                 Столешница брифинга 1700*900</t>
  </si>
  <si>
    <t>Столешница 2000*1000,                тумба с правой стороны, цоколь из искусственного камня.                         Столешница брифинга 1700*900</t>
  </si>
  <si>
    <t>Столешница 2000*1000,                тумба с правой стороны, цоколь из искусственного камня. Боковины опоры брифинга из искусственного камня.                     Столешница брифинга 1700*900</t>
  </si>
  <si>
    <t>Столешница 2000*1000,                тумба с правой стороны с блоком розеток.                                                     Столешница брифинга 1700*900</t>
  </si>
  <si>
    <t>Столешница 2000*1000,                тумба с правой стороны с блоком розеток. Боковины опоры брифинга из искусственного камня.                                                     Столешница брифинга 1700*900</t>
  </si>
  <si>
    <t>Столешница 2000*1000,                тумба с правой стороны с блоком розеток, цоколь из искусственного камня                        Столешница брифинга 1700*900</t>
  </si>
  <si>
    <t>Столешница 2000*1000,                тумба с правой стороны с блоком розеток, цоколь из искусственного камня. Боковины опоры брифинга из искусственного камня.                      Столешница брифинга 1700*900</t>
  </si>
  <si>
    <t>Столешница 2200*1000,                тумба с левой стороны без опций                                                                  Столешница брифинга 1150*900</t>
  </si>
  <si>
    <t>Столешница 2200*1000,                тумба с левой стороны. Боковины опоры брифинга из искусственного камня.                 Столешница брифинга 1150*900</t>
  </si>
  <si>
    <t>Столешница 2200*1000,                тумба с левой стороны, цоколь из искусственного камня.                         Столешница брифинга 1150*900</t>
  </si>
  <si>
    <t>Столешница 2200*1000,                тумба с левой стороны, цоколь из искусственного камня. Боковины опоры брифинга из искусственного камня.                     Столешница брифинга 1150*900</t>
  </si>
  <si>
    <t>Столешница 2200*1000,                тумба с левой стороны с блоком розеток.                                                     Столешница брифинга 1150*900</t>
  </si>
  <si>
    <t>Столешница 2200*1000,                тумба с левой стороны с блоком розеток. Боковины опоры брифинга из искусственного камня.                                                     Столешница брифинга 1150*900</t>
  </si>
  <si>
    <t>Столешница 2200*1000,                тумба с левой стороны с блоком розеток, цоколь из искусственного камня                        Столешница брифинга 1150*900</t>
  </si>
  <si>
    <t>Столешница 2200*1000,                тумба с левой стороны с блоком розеток, цоколь из искусственного камня. Боковины опоры брифинга из искусственного камня.                      Столешница брифинга 1150*900</t>
  </si>
  <si>
    <t>Столешница 2200*1000,                тумба с правой стороны без опций                                                                  Столешница брифинга 1150*900</t>
  </si>
  <si>
    <t>Столешница 2200*1000,                тумба с правой стороны. Боковины опоры брифинга из искусственного камня.                 Столешница брифинга 1150*900</t>
  </si>
  <si>
    <t>Столешница 2200*1000,                тумба с правой стороны, цоколь из искусственного камня.                         Столешница брифинга 1150*900</t>
  </si>
  <si>
    <t>Столешница 2200*1000,                тумба с правой стороны, цоколь из искусственного камня. Боковины опоры брифинга из искусственного камня.                     Столешница брифинга 1150*900</t>
  </si>
  <si>
    <t>Столешница 2200*1000,                тумба с правой стороны с блоком розеток.                                                     Столешница брифинга 1150*900</t>
  </si>
  <si>
    <t>Столешница 2200*1000,                тумба с правой стороны с блоком розеток. Боковины опоры брифинга из искусственного камня.                                                     Столешница брифинга 1150*900</t>
  </si>
  <si>
    <t>Столешница 2200*1000,                тумба с правой стороны с блоком розеток, цоколь из искусственного камня                        Столешница брифинга 1150*900</t>
  </si>
  <si>
    <t>Столешница 2200*1000,                тумба с правой стороны с блоком розеток, цоколь из искусственного камня. Боковины опоры брифинга из искусственного камня.                      Столешница брифинга 1150*900</t>
  </si>
  <si>
    <t>Столешница 2000*1000,                тумба с левой стороны без опций                                                                  Столешница брифинга 1150*900</t>
  </si>
  <si>
    <t>Столешница 2000*1000,                тумба с левой стороны. Боковины опоры брифинга из искусственного камня.                 Столешница брифинга 1150*900</t>
  </si>
  <si>
    <t>Столешница 2000*1000,                тумба с левой стороны, цоколь из искусственного камня.                         Столешница брифинга 1150*900</t>
  </si>
  <si>
    <t>Столешница 2000*1000,                тумба с левой стороны, цоколь из искусственного камня. Боковины опоры брифинга из искусственного камня.                     Столешница брифинга 1150*900</t>
  </si>
  <si>
    <t>Столешница 2000*1000,                тумба с левой стороны с блоком розеток.                                                     Столешница брифинга 1150*900</t>
  </si>
  <si>
    <t>Столешница 2000*1000,                тумба с левой стороны с блоком розеток. Боковины опоры брифинга из искусственного камня.                                                     Столешница брифинга 1150*900</t>
  </si>
  <si>
    <t>Столешница 2000*1000,                тумба с левой стороны с блоком розеток, цоколь из искусственного камня                        Столешница брифинга 1150*900</t>
  </si>
  <si>
    <t>Столешница 2000*1000,                тумба с левой стороны с блоком розеток, цоколь из искусственного камня. Боковины опоры брифинга из искусственного камня.                      Столешница брифинга 1150*900</t>
  </si>
  <si>
    <t>Столешница 2000*1000,                тумба с правой стороны без опций                                                                  Столешница брифинга 1150*900</t>
  </si>
  <si>
    <t>Столешница 2000*1000,                тумба с правой стороны. Боковины опоры брифинга из искусственного камня.                 Столешница брифинга 1150*900</t>
  </si>
  <si>
    <t>Столешница 2000*1000,                тумба с правой стороны, цоколь из искусственного камня.                         Столешница брифинга 1150*900</t>
  </si>
  <si>
    <t>Столешница 2000*1000,                тумба с правой стороны, цоколь из искусственного камня. Боковины опоры брифинга из искусственного камня.                     Столешница брифинга 1150*900</t>
  </si>
  <si>
    <t>Столешница 2000*1000,                тумба с правой стороны с блоком розеток.                                                     Столешница брифинга 1150*900</t>
  </si>
  <si>
    <t>Столешница 2000*1000,                тумба с правой стороны с блоком розеток. Боковины опоры брифинга из искусственного камня.                                                     Столешница брифинга 1150*900</t>
  </si>
  <si>
    <t>Столешница 2000*1000,                тумба с правой стороны с блоком розеток, цоколь из искусственного камня                        Столешница брифинга 1150*900</t>
  </si>
  <si>
    <t>Столешница 2000*1000,                тумба с правой стороны с блоком розеток, цоколь из искусственного камня. Боковины опоры брифинга из искусственного камня.                      Столешница брифинга 1150*900</t>
  </si>
  <si>
    <t>Стол с брифингом</t>
  </si>
  <si>
    <t>Стол без брифинга</t>
  </si>
  <si>
    <t>Изображение
                         Артикул</t>
  </si>
  <si>
    <t>Блок розеток (2 розетки 220V + 2 компьютерные розетки). Встраивается в крышку тумбы. Кабель длиной 2м.</t>
  </si>
  <si>
    <t>Т-13-02</t>
  </si>
  <si>
    <t>Т-31-01</t>
  </si>
  <si>
    <t>Т-31-11</t>
  </si>
  <si>
    <t>Т-32-02</t>
  </si>
  <si>
    <t>Т-32-12</t>
  </si>
  <si>
    <t>Т-33-03</t>
  </si>
  <si>
    <t>Т-33-13</t>
  </si>
  <si>
    <t>Т-31-12 л/пр</t>
  </si>
  <si>
    <t>Т-32-03 л/пр</t>
  </si>
  <si>
    <t>Т-32-13 л/пр</t>
  </si>
  <si>
    <t>Т-32-14</t>
  </si>
  <si>
    <t>Т-33-04 л/пр</t>
  </si>
  <si>
    <t>Т-33-14 л/пр</t>
  </si>
  <si>
    <t>Т-33-05</t>
  </si>
  <si>
    <t>Т-33-15</t>
  </si>
  <si>
    <t>Т-33-16</t>
  </si>
  <si>
    <t>Замок электронный для 1 двери.   Замок  не виден с лицевой стороны фасада. Установка не требует дополнительного сверления.    
Комплектация: замок, карта RFID — 3 шт., ответная планка</t>
  </si>
  <si>
    <t>Ящик для канцтоваров подвесной металлический с замком, скрытое крепление к столешнице. Цвет: Антрацит</t>
  </si>
  <si>
    <t xml:space="preserve">Стол переговоров   </t>
  </si>
  <si>
    <t>Стол переговоров для 4 человек. Может использоваться как брифинг к столу руководителя.</t>
  </si>
  <si>
    <t>Т-101</t>
  </si>
  <si>
    <r>
      <t xml:space="preserve">Столешница </t>
    </r>
    <r>
      <rPr>
        <b/>
        <sz val="10"/>
        <color theme="1"/>
        <rFont val="Courier New"/>
        <family val="3"/>
        <charset val="204"/>
      </rPr>
      <t>2000*1000</t>
    </r>
    <r>
      <rPr>
        <sz val="8"/>
        <color theme="1"/>
        <rFont val="Courier New"/>
        <family val="3"/>
        <charset val="204"/>
      </rPr>
      <t xml:space="preserve">, тумба с </t>
    </r>
    <r>
      <rPr>
        <b/>
        <sz val="10"/>
        <color theme="1"/>
        <rFont val="Courier New"/>
        <family val="3"/>
        <charset val="204"/>
      </rPr>
      <t>левой</t>
    </r>
    <r>
      <rPr>
        <sz val="8"/>
        <color theme="1"/>
        <rFont val="Courier New"/>
        <family val="3"/>
        <charset val="204"/>
      </rPr>
      <t xml:space="preserve"> стороны  Столешница брифинга </t>
    </r>
    <r>
      <rPr>
        <b/>
        <sz val="10"/>
        <color theme="1"/>
        <rFont val="Courier New"/>
        <family val="3"/>
        <charset val="204"/>
      </rPr>
      <t>1700*900</t>
    </r>
  </si>
  <si>
    <r>
      <t xml:space="preserve">Столешница </t>
    </r>
    <r>
      <rPr>
        <b/>
        <sz val="10"/>
        <color theme="1"/>
        <rFont val="Courier New"/>
        <family val="3"/>
        <charset val="204"/>
      </rPr>
      <t>2200*1000</t>
    </r>
    <r>
      <rPr>
        <sz val="8"/>
        <color theme="1"/>
        <rFont val="Courier New"/>
        <family val="3"/>
        <charset val="204"/>
      </rPr>
      <t xml:space="preserve">, тумба с </t>
    </r>
    <r>
      <rPr>
        <b/>
        <sz val="10"/>
        <color theme="1"/>
        <rFont val="Courier New"/>
        <family val="3"/>
        <charset val="204"/>
      </rPr>
      <t>левой</t>
    </r>
    <r>
      <rPr>
        <sz val="8"/>
        <color theme="1"/>
        <rFont val="Courier New"/>
        <family val="3"/>
        <charset val="204"/>
      </rPr>
      <t xml:space="preserve"> стороны
Столешница брифинга </t>
    </r>
    <r>
      <rPr>
        <b/>
        <sz val="10"/>
        <color theme="1"/>
        <rFont val="Courier New"/>
        <family val="3"/>
        <charset val="204"/>
      </rPr>
      <t>1700*900</t>
    </r>
  </si>
  <si>
    <r>
      <t xml:space="preserve">Столешница </t>
    </r>
    <r>
      <rPr>
        <b/>
        <sz val="10"/>
        <color theme="1"/>
        <rFont val="Courier New"/>
        <family val="3"/>
        <charset val="204"/>
      </rPr>
      <t>2000*1000</t>
    </r>
    <r>
      <rPr>
        <sz val="8"/>
        <color theme="1"/>
        <rFont val="Courier New"/>
        <family val="3"/>
        <charset val="204"/>
      </rPr>
      <t xml:space="preserve">, тумба с </t>
    </r>
    <r>
      <rPr>
        <b/>
        <sz val="10"/>
        <color theme="1"/>
        <rFont val="Courier New"/>
        <family val="3"/>
        <charset val="204"/>
      </rPr>
      <t>правой</t>
    </r>
    <r>
      <rPr>
        <sz val="8"/>
        <color theme="1"/>
        <rFont val="Courier New"/>
        <family val="3"/>
        <charset val="204"/>
      </rPr>
      <t xml:space="preserve"> стороны</t>
    </r>
  </si>
  <si>
    <r>
      <t xml:space="preserve">Столешница </t>
    </r>
    <r>
      <rPr>
        <b/>
        <sz val="10"/>
        <color theme="1"/>
        <rFont val="Courier New"/>
        <family val="3"/>
        <charset val="204"/>
      </rPr>
      <t>2000*1000</t>
    </r>
    <r>
      <rPr>
        <sz val="8"/>
        <color theme="1"/>
        <rFont val="Courier New"/>
        <family val="3"/>
        <charset val="204"/>
      </rPr>
      <t xml:space="preserve">, тумба с </t>
    </r>
    <r>
      <rPr>
        <b/>
        <sz val="10"/>
        <color theme="1"/>
        <rFont val="Courier New"/>
        <family val="3"/>
        <charset val="204"/>
      </rPr>
      <t>левой</t>
    </r>
    <r>
      <rPr>
        <sz val="8"/>
        <color theme="1"/>
        <rFont val="Courier New"/>
        <family val="3"/>
        <charset val="204"/>
      </rPr>
      <t xml:space="preserve"> стороны</t>
    </r>
  </si>
  <si>
    <r>
      <t xml:space="preserve">Столешница </t>
    </r>
    <r>
      <rPr>
        <b/>
        <sz val="10"/>
        <color theme="1"/>
        <rFont val="Courier New"/>
        <family val="3"/>
        <charset val="204"/>
      </rPr>
      <t>2200*1000</t>
    </r>
    <r>
      <rPr>
        <sz val="8"/>
        <color theme="1"/>
        <rFont val="Courier New"/>
        <family val="3"/>
        <charset val="204"/>
      </rPr>
      <t xml:space="preserve">, тумба с </t>
    </r>
    <r>
      <rPr>
        <b/>
        <sz val="10"/>
        <color theme="1"/>
        <rFont val="Courier New"/>
        <family val="3"/>
        <charset val="204"/>
      </rPr>
      <t>правой</t>
    </r>
    <r>
      <rPr>
        <sz val="8"/>
        <color theme="1"/>
        <rFont val="Courier New"/>
        <family val="3"/>
        <charset val="204"/>
      </rPr>
      <t xml:space="preserve"> стороны</t>
    </r>
  </si>
  <si>
    <r>
      <t xml:space="preserve">Столешница </t>
    </r>
    <r>
      <rPr>
        <b/>
        <sz val="10"/>
        <color theme="1"/>
        <rFont val="Courier New"/>
        <family val="3"/>
        <charset val="204"/>
      </rPr>
      <t>2200*1000</t>
    </r>
    <r>
      <rPr>
        <sz val="8"/>
        <color theme="1"/>
        <rFont val="Courier New"/>
        <family val="3"/>
        <charset val="204"/>
      </rPr>
      <t xml:space="preserve">, тумба с </t>
    </r>
    <r>
      <rPr>
        <b/>
        <sz val="10"/>
        <color theme="1"/>
        <rFont val="Courier New"/>
        <family val="3"/>
        <charset val="204"/>
      </rPr>
      <t>левой</t>
    </r>
    <r>
      <rPr>
        <sz val="8"/>
        <color theme="1"/>
        <rFont val="Courier New"/>
        <family val="3"/>
        <charset val="204"/>
      </rPr>
      <t xml:space="preserve"> стороны 
Столешница брифинга </t>
    </r>
    <r>
      <rPr>
        <b/>
        <sz val="10"/>
        <color theme="1"/>
        <rFont val="Courier New"/>
        <family val="3"/>
        <charset val="204"/>
      </rPr>
      <t>1150*900</t>
    </r>
  </si>
  <si>
    <r>
      <t xml:space="preserve">Столешница </t>
    </r>
    <r>
      <rPr>
        <b/>
        <sz val="10"/>
        <color theme="1"/>
        <rFont val="Courier New"/>
        <family val="3"/>
        <charset val="204"/>
      </rPr>
      <t>2000*1000</t>
    </r>
    <r>
      <rPr>
        <sz val="8"/>
        <color theme="1"/>
        <rFont val="Courier New"/>
        <family val="3"/>
        <charset val="204"/>
      </rPr>
      <t xml:space="preserve">,  тумба с </t>
    </r>
    <r>
      <rPr>
        <b/>
        <sz val="10"/>
        <color theme="1"/>
        <rFont val="Courier New"/>
        <family val="3"/>
        <charset val="204"/>
      </rPr>
      <t>левой</t>
    </r>
    <r>
      <rPr>
        <sz val="8"/>
        <color theme="1"/>
        <rFont val="Courier New"/>
        <family val="3"/>
        <charset val="204"/>
      </rPr>
      <t xml:space="preserve"> стороны
Столешница брифинга </t>
    </r>
    <r>
      <rPr>
        <b/>
        <sz val="10"/>
        <color theme="1"/>
        <rFont val="Courier New"/>
        <family val="3"/>
        <charset val="204"/>
      </rPr>
      <t>1150*900</t>
    </r>
  </si>
  <si>
    <r>
      <t xml:space="preserve">Столешница </t>
    </r>
    <r>
      <rPr>
        <b/>
        <sz val="10"/>
        <color theme="1"/>
        <rFont val="Courier New"/>
        <family val="3"/>
        <charset val="204"/>
      </rPr>
      <t>2200*1000</t>
    </r>
    <r>
      <rPr>
        <sz val="8"/>
        <color theme="1"/>
        <rFont val="Courier New"/>
        <family val="3"/>
        <charset val="204"/>
      </rPr>
      <t xml:space="preserve">, тумба с </t>
    </r>
    <r>
      <rPr>
        <b/>
        <sz val="10"/>
        <color theme="1"/>
        <rFont val="Courier New"/>
        <family val="3"/>
        <charset val="204"/>
      </rPr>
      <t>правой</t>
    </r>
    <r>
      <rPr>
        <sz val="8"/>
        <color theme="1"/>
        <rFont val="Courier New"/>
        <family val="3"/>
        <charset val="204"/>
      </rPr>
      <t xml:space="preserve"> стороны
Столешница брифинга </t>
    </r>
    <r>
      <rPr>
        <b/>
        <sz val="10"/>
        <color theme="1"/>
        <rFont val="Courier New"/>
        <family val="3"/>
        <charset val="204"/>
      </rPr>
      <t>1700*900</t>
    </r>
  </si>
  <si>
    <r>
      <t xml:space="preserve">Столешница </t>
    </r>
    <r>
      <rPr>
        <b/>
        <sz val="10"/>
        <color theme="1"/>
        <rFont val="Courier New"/>
        <family val="3"/>
        <charset val="204"/>
      </rPr>
      <t>2000*1000</t>
    </r>
    <r>
      <rPr>
        <sz val="8"/>
        <color theme="1"/>
        <rFont val="Courier New"/>
        <family val="3"/>
        <charset val="204"/>
      </rPr>
      <t xml:space="preserve">, тумба с </t>
    </r>
    <r>
      <rPr>
        <b/>
        <sz val="10"/>
        <color theme="1"/>
        <rFont val="Courier New"/>
        <family val="3"/>
        <charset val="204"/>
      </rPr>
      <t>правой</t>
    </r>
    <r>
      <rPr>
        <sz val="8"/>
        <color theme="1"/>
        <rFont val="Courier New"/>
        <family val="3"/>
        <charset val="204"/>
      </rPr>
      <t xml:space="preserve"> стороны
Столешница брифинга </t>
    </r>
    <r>
      <rPr>
        <b/>
        <sz val="10"/>
        <color theme="1"/>
        <rFont val="Courier New"/>
        <family val="3"/>
        <charset val="204"/>
      </rPr>
      <t>1700*900</t>
    </r>
  </si>
  <si>
    <r>
      <t xml:space="preserve">Столешница </t>
    </r>
    <r>
      <rPr>
        <b/>
        <sz val="10"/>
        <color theme="1"/>
        <rFont val="Courier New"/>
        <family val="3"/>
        <charset val="204"/>
      </rPr>
      <t>2200*1000</t>
    </r>
    <r>
      <rPr>
        <sz val="8"/>
        <color theme="1"/>
        <rFont val="Courier New"/>
        <family val="3"/>
        <charset val="204"/>
      </rPr>
      <t xml:space="preserve">, тумба с </t>
    </r>
    <r>
      <rPr>
        <b/>
        <sz val="10"/>
        <color theme="1"/>
        <rFont val="Courier New"/>
        <family val="3"/>
        <charset val="204"/>
      </rPr>
      <t>правой</t>
    </r>
    <r>
      <rPr>
        <sz val="8"/>
        <color theme="1"/>
        <rFont val="Courier New"/>
        <family val="3"/>
        <charset val="204"/>
      </rPr>
      <t xml:space="preserve"> стороны
Столешница брифинга </t>
    </r>
    <r>
      <rPr>
        <b/>
        <sz val="10"/>
        <color theme="1"/>
        <rFont val="Courier New"/>
        <family val="3"/>
        <charset val="204"/>
      </rPr>
      <t>1150*900</t>
    </r>
  </si>
  <si>
    <r>
      <t xml:space="preserve">Столешница </t>
    </r>
    <r>
      <rPr>
        <b/>
        <sz val="10"/>
        <color theme="1"/>
        <rFont val="Courier New"/>
        <family val="3"/>
        <charset val="204"/>
      </rPr>
      <t>2000*1000,</t>
    </r>
    <r>
      <rPr>
        <sz val="8"/>
        <color theme="1"/>
        <rFont val="Courier New"/>
        <family val="3"/>
        <charset val="204"/>
      </rPr>
      <t xml:space="preserve"> тумба с </t>
    </r>
    <r>
      <rPr>
        <b/>
        <sz val="10"/>
        <color theme="1"/>
        <rFont val="Courier New"/>
        <family val="3"/>
        <charset val="204"/>
      </rPr>
      <t>правой</t>
    </r>
    <r>
      <rPr>
        <sz val="8"/>
        <color theme="1"/>
        <rFont val="Courier New"/>
        <family val="3"/>
        <charset val="204"/>
      </rPr>
      <t xml:space="preserve"> стороны
Столешница брифинга </t>
    </r>
    <r>
      <rPr>
        <b/>
        <sz val="10"/>
        <color theme="1"/>
        <rFont val="Courier New"/>
        <family val="3"/>
        <charset val="204"/>
      </rPr>
      <t>1150*900</t>
    </r>
  </si>
  <si>
    <t>Столешница и бок стола переговоров выполнены из ЛДСП 50мм.                                                                                                                                                                           Соединительные щиты - ЛДСП Антрацит 22 мм, кромка ПВХ 2 мм</t>
  </si>
  <si>
    <t>Т-13-01</t>
  </si>
  <si>
    <t>Т-12-01</t>
  </si>
  <si>
    <t>Т-13-03</t>
  </si>
  <si>
    <t>Т-13-04</t>
  </si>
  <si>
    <t>Возможен выбор только одного из вариантов стола</t>
  </si>
  <si>
    <t>Кабинет выполнен в эксклюзивном цвете Вотан с гладкой полуматовой поверхностью  в сочетании с модным антрацитом, выгодно подчеркивающим древесный декор.</t>
  </si>
  <si>
    <t xml:space="preserve">Тумба с 2 дверьми и 3 ящиками. 
За дверью полка с возможностью переустановки на разную высоту.
</t>
  </si>
  <si>
    <t>Тумба с дверью и 3 ящиками.
За дверью полка с возможностью переустановки на разную высоту.</t>
  </si>
  <si>
    <r>
      <t>Столы с опорной тумбой</t>
    </r>
    <r>
      <rPr>
        <sz val="10"/>
        <color theme="1"/>
        <rFont val="Courier New"/>
        <family val="3"/>
        <charset val="204"/>
      </rPr>
      <t xml:space="preserve">: Столешница и бок стола выполнены из ЛДСП 50мм.
</t>
    </r>
    <r>
      <rPr>
        <b/>
        <sz val="10"/>
        <color theme="1"/>
        <rFont val="Courier New"/>
        <family val="3"/>
        <charset val="204"/>
      </rPr>
      <t>Опорная тумба</t>
    </r>
    <r>
      <rPr>
        <sz val="10"/>
        <color theme="1"/>
        <rFont val="Courier New"/>
        <family val="3"/>
        <charset val="204"/>
      </rPr>
      <t xml:space="preserve"> высотой 550 мм, глубиной 520 мм. Тумба с 2 ящиками, нишей и отсеком с дверью-купе. Ящики плавного закрывания с доводчиками, со стильными металлическими  боковинами в цвет корпуса, производства Hettich.
Крышка и бок опорной тумбы выполнены из ЛДСП 50 мм, фасады ящиков и двери-купе - из ЛДСП 18 мм. </t>
    </r>
  </si>
  <si>
    <t xml:space="preserve">Тумба с нишей и 6 ящиками.  </t>
  </si>
  <si>
    <t>Тумба с нишей и 2 дверьми. Полки м</t>
  </si>
  <si>
    <t xml:space="preserve">Стеллаж двухсекционный:                                                                       Секция 1 - Гардероб. Две полки: под головные уборы и под обувь, с возможностью установки на разную высоту. Поперечная вешалка-штанга.                                                                                          Секция 2 - Стеллаж с 5 полками.  Три полки с возможностью установки на разную высоту.                                                                      Секции можно ставить в любом порядке. </t>
  </si>
  <si>
    <t xml:space="preserve">Стеллаж трехсекционный:                                                                       Секция 1 - Гардероб. Две полки: под головные уборы и под обувь, с возможностью установки на разную высоту. Поперечная вешалка-штанга.                                                                                          Секции 2, 3 - Стеллаж с 5 полками. Три полки с возможностью установки на разную высоту.                                                                      Секции можно ставить в любом порядке. </t>
  </si>
  <si>
    <t>Стеллаж с 5 полками. Три полки с возможностью установки на разную высоту.  В нижней части дверь  ЛДСП, сверху стеклянная дверь в алюминиевом профиле. Цвет профиля - шампань. Стекло бронзовое матовое.  
Шкаф может быть в левом и правом исполнении, в зависимости от направления открывания дверей.</t>
  </si>
  <si>
    <t xml:space="preserve">Стеллаж двухсекционный с 5 полками в каждой секции. Три полки с возможностью установки на разную высоту.  В нижней части двери  ЛДСП, сверху стеклянные двери в алюминиевом профиле. Цвет профиля - шампань. Стекло бронзовое матовое.
</t>
  </si>
  <si>
    <t>Топ и бока ЛДСП Дуб Вотан 32 мм, кромка ABS 2 мм;                                                                                                                                                                              Внутренний каркас ЛДСП Антрацит 22 и 16 мм, кромка ПВХ 2 мм;
Фасады ЛДСП Дуб Вотан 18 мм, кромка ABS 2 мм. Ящики плавного закрывания с доводчиками, со стильными металлическими  боковинами в цвет корпуса, производства Hettich. В комплект входят надставки на боковину ящиков (релинги) для увеличения высоты внутреннего пространства.
На дверях петли со встроенным демпфером для наиболее комфортного закрывания дверей. Уникальная функция самозакрывания срабатывает даже с широкого угла – дверь закрывается как будто сама. Инновационная технология, простой монтаж и эксплуатация, элегантный дизайн, бесшумная работа.</t>
  </si>
  <si>
    <t xml:space="preserve">Стеллаж трехсекционный с 5 полками в каждой секции. Три полки с возможностью установки на разную высоту. Одна дверь глухая. В двух секциях в нижней части двери  ЛДСП, сверху стеклянные дверь в алюминиевом профиле. Цвет профиля -  шампань. Стекло бронзовое матовое. 
</t>
  </si>
  <si>
    <t xml:space="preserve">Стеллаж трехсекционный с 5 полками в каждой секции.  Три полки с возможностью установки на разную высоту. В нижней части двери  ЛДСП, сверху стеклянные дверь в алюминиевом профиле. Цвет профиля -  шампань. Стекло бронзовое матовое. 
</t>
  </si>
  <si>
    <t xml:space="preserve">Стеллаж трехсекционный:
Секция 1 - Гардероб. Две полки: под головные уборы и под обувь, с возможностью установки на разную высоту. Поперечная вешалка-штанга.                                                                                          Секции 2, 3 - Стеллаж с 5 полками.  Три полки с возможностью установки на разную высоту.                                                                       Секции можно ставить в любом порядке.                                  Одна дверь глухая. В двух секциях в нижней части двери  ЛДСП, сверху стеклянные дверь в алюминиевом профиле. Цвет профиля -  шампань. Стекло бронзовое матовое.
</t>
  </si>
  <si>
    <t xml:space="preserve">Стол журнальный  </t>
  </si>
  <si>
    <t>Топ и бока выполнены из ЛДСП Дуб Вотан 32 мм, кромка ABS 2 мм;                                                                                                                                                                              Внутренний каркас ЛДСП Антрацит 22 и 16 мм, кромка ПВХ 2 мм;
Двери ЛДСП Дуб Вотан 18 мм, кромка ABS 2 мм. На дверях петли со встроенным демпфером для наиболее комфортного закрывания дверей. Уникальная функция самозакрывания срабатывает даже с широкого угла – дверь закрывается как будто сама. Инновационная технология, простой монтаж и эксплуатация, элегантный дизайн, бесшумная работа.</t>
  </si>
  <si>
    <t>Стеллаж двухсекционный с 5 полками в каждой секции. Три полки с возможностью установки на разную высоту.   С одной стороны дверь глухая. С другой, в нижней части дверь  ЛДСП, сверху стеклянная дверь в алюминиевом профиле. Цвет профиля - шампань. Стекло бронзовое матовое. 
Петли на дверях с функцией самозакрывания производства Hettich. В комплект входят заглушки на чашку и плечо петли.
Петли регулируются в трех плоскостях.
Угол открывания петель 110 гр.  Шкаф может быть в левом и правом исполнении, в зависимости от расположения стеклянной и низкой дверей.</t>
  </si>
  <si>
    <t>На рис. правый</t>
  </si>
  <si>
    <t>Стеллаж двухсекционный: Секция 1 - Гардероб. Две полки: под головные уборы и под обувь, с возможностью установки на разную высоту. Поперечная вешалка-штанга.                                                                                          Секция 2 - Стеллаж с 5 полками. Три полки с возможностью установки на разную высоту.                                                                        Секции можно ставить в любом порядке.                                   С одной стороны дверь глухая. С другой, в нижней части дверь  ЛДСП, сверху стеклянная дверь в алюминиевом профиле. Цвет профиля - шампань. Стекло бронзовое матовое.
Шкаф может быть в левом и правом исполнении, в зависимости от расположения стеклянной и низкой дверей.</t>
  </si>
  <si>
    <t>Стеллаж трехсекционный:                                                                       Секция 1 - Гардероб. Две полки: под головные уборы и под обувь, с возможностью установки на разную высоту. Поперечная вешалка-штанга.                                                                                          Секции 2, 3 - Стеллаж с 5 полками. Три полки с возможностью установки на разную высоту.                                                                        Секции можно ставить в любом порядке.  Две двери глухие. В одной из секций в нижней части дверь  ЛДСП, сверху стеклянная дверь в алюминиевом профиле. Цвет профиля - шампань. Стекло бронзовое матовое. 
Шкаф может быть в левом и правом исполнении, в зависимости от направления открывания стеклянной и низкой дверей.</t>
  </si>
  <si>
    <t>Стеллаж трехсекционный с 5 полками в каждой секции. Три полки с возможностью установки на разную высоту.  Две двери глухие. В одной из секций в нижней части дверь  ЛДСП, сверху стеклянная дверь в алюминиевом профиле. Цвет профиля - шампань. Стекло бронзовое матовое.  
Стеклянная и низкая двери могут быть левыми или правыми. Шкаф может быть в левом и правом исполнении, в зависимости от направления открывания стеклянной и низкой дверей.</t>
  </si>
  <si>
    <t>Для изменения цен столов править цены в желтых ячейках</t>
  </si>
  <si>
    <t xml:space="preserve">1800*2000*750 </t>
  </si>
  <si>
    <r>
      <t xml:space="preserve">Столешница </t>
    </r>
    <r>
      <rPr>
        <b/>
        <sz val="10"/>
        <color theme="1"/>
        <rFont val="Courier New"/>
        <family val="3"/>
        <charset val="204"/>
      </rPr>
      <t>1800*1000</t>
    </r>
    <r>
      <rPr>
        <sz val="8"/>
        <color theme="1"/>
        <rFont val="Courier New"/>
        <family val="3"/>
        <charset val="204"/>
      </rPr>
      <t xml:space="preserve">, тумба с </t>
    </r>
    <r>
      <rPr>
        <b/>
        <sz val="10"/>
        <color theme="1"/>
        <rFont val="Courier New"/>
        <family val="3"/>
        <charset val="204"/>
      </rPr>
      <t>правой</t>
    </r>
    <r>
      <rPr>
        <sz val="8"/>
        <color theme="1"/>
        <rFont val="Courier New"/>
        <family val="3"/>
        <charset val="204"/>
      </rPr>
      <t xml:space="preserve"> стороны</t>
    </r>
  </si>
  <si>
    <r>
      <t xml:space="preserve">Столешница </t>
    </r>
    <r>
      <rPr>
        <b/>
        <sz val="10"/>
        <color theme="1"/>
        <rFont val="Courier New"/>
        <family val="3"/>
        <charset val="204"/>
      </rPr>
      <t>1800*1000</t>
    </r>
    <r>
      <rPr>
        <sz val="8"/>
        <color theme="1"/>
        <rFont val="Courier New"/>
        <family val="3"/>
        <charset val="204"/>
      </rPr>
      <t xml:space="preserve">, тумба с </t>
    </r>
    <r>
      <rPr>
        <b/>
        <sz val="10"/>
        <color theme="1"/>
        <rFont val="Courier New"/>
        <family val="3"/>
        <charset val="204"/>
      </rPr>
      <t>левой</t>
    </r>
    <r>
      <rPr>
        <sz val="8"/>
        <color theme="1"/>
        <rFont val="Courier New"/>
        <family val="3"/>
        <charset val="204"/>
      </rPr>
      <t xml:space="preserve"> стороны</t>
    </r>
  </si>
  <si>
    <t>Столешница 1800*1000,                тумба с правой стороны с блоком розеток, цоколь из искусственного камня</t>
  </si>
  <si>
    <t>Т-18Л.0000</t>
  </si>
  <si>
    <t>Столешница 1800*1000,                тумба с левой стороны без опций</t>
  </si>
  <si>
    <t>Т-18Л.1000</t>
  </si>
  <si>
    <t xml:space="preserve">Столешница 1800*1000,                тумба с левой стороны с блоком розеток </t>
  </si>
  <si>
    <t>Т-18Л.0100</t>
  </si>
  <si>
    <t>Столешница 1800*1000,                тумба с левой стороны, цоколь из искусственного камня</t>
  </si>
  <si>
    <t>Т-18Л.1100</t>
  </si>
  <si>
    <t>Столешница 1800*1000,                тумба с левой стороны с блоком розеток, цоколь из искусственного камня</t>
  </si>
  <si>
    <t>Т-18Пр.0000</t>
  </si>
  <si>
    <t>Столешница 1800*1000,                тумба с правой стороны без опций</t>
  </si>
  <si>
    <t>Т-18Пр.1000</t>
  </si>
  <si>
    <t xml:space="preserve">Столешница 1800*1000,                тумба с правой стороны с блоком розеток </t>
  </si>
  <si>
    <t>Т-18Пр.0100</t>
  </si>
  <si>
    <t>Столешница 1800*1000,                тумба с правой стороны, цоколь из искусственного камня</t>
  </si>
  <si>
    <t>Т-18Пр.1100</t>
  </si>
  <si>
    <t>Столешница 1800*1000,                тумба с правой стороны с блоком розеток, цоколь из искусственного камня. Боковины опоры брифинга из искусственного камня.                      Столешница брифинга 1700*900</t>
  </si>
  <si>
    <t>Т-918Л.0000</t>
  </si>
  <si>
    <t xml:space="preserve">1800*3700*750   </t>
  </si>
  <si>
    <t>Столешница 1800*1000,                тумба с левой стороны без опций                                                                  Столешница брифинга 1700*900</t>
  </si>
  <si>
    <t>Т-918Л.0010</t>
  </si>
  <si>
    <t>Столешница 1800*1000,                тумба с левой стороны. Боковины опоры брифинга из искусственного камня.                 Столешница брифинга 1700*900</t>
  </si>
  <si>
    <t>Т-918Л.0100</t>
  </si>
  <si>
    <t>Столешница 1800*1000,                тумба с левой стороны, цоколь из искусственного камня.                         Столешница брифинга 1700*900</t>
  </si>
  <si>
    <t>Т-918Л.0110</t>
  </si>
  <si>
    <t>Столешница 1800*1000,                тумба с левой стороны, цоколь из искусственного камня. Боковины опоры брифинга из искусственного камня.                     Столешница брифинга 1700*900</t>
  </si>
  <si>
    <t>Т-918Л.1000</t>
  </si>
  <si>
    <t>Столешница 1800*1000,                тумба с левой стороны с блоком розеток.                                                     Столешница брифинга 1700*900</t>
  </si>
  <si>
    <t>Т-918Л.1010</t>
  </si>
  <si>
    <t>Столешница 1800*1000,                тумба с левой стороны с блоком розеток. Боковины опоры брифинга из искусственного камня.                                                     Столешница брифинга 1700*900</t>
  </si>
  <si>
    <t>Т-918Л.1100</t>
  </si>
  <si>
    <t>Столешница 1800*1000,                тумба с левой стороны с блоком розеток, цоколь из искусственного камня                        Столешница брифинга 1700*900</t>
  </si>
  <si>
    <t>Т-918Л.1110</t>
  </si>
  <si>
    <t>Столешница 1800*1000,                тумба с левой стороны с блоком розеток, цоколь из искусственного камня. Боковины опоры брифинга из искусственного камня.                      Столешница брифинга 1700*900</t>
  </si>
  <si>
    <t>Т-918Пр.0000</t>
  </si>
  <si>
    <t>Столешница 1800*1000,                тумба с правой стороны без опций                                                                  Столешница брифинга 1700*900</t>
  </si>
  <si>
    <t>Т-918Пр.0010</t>
  </si>
  <si>
    <t>Столешница 1800*1000,                тумба с правой стороны. Боковины опоры брифинга из искусственного камня.                 Столешница брифинга 1700*900</t>
  </si>
  <si>
    <t>Т-918Пр.0100</t>
  </si>
  <si>
    <t>Столешница 1800*1000,                тумба с правой стороны, цоколь из искусственного камня.                         Столешница брифинга 1700*900</t>
  </si>
  <si>
    <t>Т-918Пр.0110</t>
  </si>
  <si>
    <t>Столешница 1800*1000,                тумба с правой стороны, цоколь из искусственного камня. Боковины опоры брифинга из искусственного камня.                     Столешница брифинга 1700*900</t>
  </si>
  <si>
    <t>Т-918Пр.1000</t>
  </si>
  <si>
    <t>Столешница 1800*1000,                тумба с правой стороны с блоком розеток.                                                     Столешница брифинга 1700*900</t>
  </si>
  <si>
    <t>Т-918Пр.1010</t>
  </si>
  <si>
    <t>Столешница 1800*1000,                тумба с правой стороны с блоком розеток. Боковины опоры брифинга из искусственного камня.                                                     Столешница брифинга 1700*900</t>
  </si>
  <si>
    <t>Т-918Пр.1100</t>
  </si>
  <si>
    <t>Столешница 1800*1000,                тумба с правой стороны с блоком розеток, цоколь из искусственного камня                        Столешница брифинга 1700*900</t>
  </si>
  <si>
    <t>Т-918Пр.1110</t>
  </si>
  <si>
    <t>Т-818Л.0000</t>
  </si>
  <si>
    <t xml:space="preserve">1800*3150*750   </t>
  </si>
  <si>
    <t>Столешница 1800*1000,                тумба с левой стороны без опций                                                                  Столешница брифинга 1150*900</t>
  </si>
  <si>
    <t>Т-818Л.0010</t>
  </si>
  <si>
    <t>Столешница 1800*1000,                тумба с левой стороны. Боковины опоры брифинга из искусственного камня.                 Столешница брифинга 1150*900</t>
  </si>
  <si>
    <t>Т-818Л.0100</t>
  </si>
  <si>
    <t>Столешница 1800*1000,                тумба с левой стороны, цоколь из искусственного камня.                         Столешница брифинга 1150*900</t>
  </si>
  <si>
    <t>Т-818Л.0110</t>
  </si>
  <si>
    <t>Столешница 1800*1000,                тумба с левой стороны, цоколь из искусственного камня. Боковины опоры брифинга из искусственного камня.                     Столешница брифинга 1150*900</t>
  </si>
  <si>
    <t>Т-818Л.1000</t>
  </si>
  <si>
    <t>Столешница 1800*1000,                тумба с левой стороны с блоком розеток.                                                     Столешница брифинга 1150*900</t>
  </si>
  <si>
    <t>Т-818Л.1010</t>
  </si>
  <si>
    <t>Столешница 1800*1000,                тумба с левой стороны с блоком розеток. Боковины опоры брифинга из искусственного камня.                                                     Столешница брифинга 1150*900</t>
  </si>
  <si>
    <t>Т-818Л.1100</t>
  </si>
  <si>
    <t>Столешница 1800*1000,                тумба с левой стороны с блоком розеток, цоколь из искусственного камня                        Столешница брифинга 1150*900</t>
  </si>
  <si>
    <t>Т-818Л.1110</t>
  </si>
  <si>
    <t>Столешница 1800*1000,                тумба с левой стороны с блоком розеток, цоколь из искусственного камня. Боковины опоры брифинга из искусственного камня.                      Столешница брифинга 1150*900</t>
  </si>
  <si>
    <t>Т-818Пр.0000</t>
  </si>
  <si>
    <t>Столешница 1800*1000,                тумба с правой стороны без опций                                                                  Столешница брифинга 1150*900</t>
  </si>
  <si>
    <t>Т-818Пр.0010</t>
  </si>
  <si>
    <t>Столешница 1800*1000,                тумба с правой стороны. Боковины опоры брифинга из искусственного камня.                 Столешница брифинга 1150*900</t>
  </si>
  <si>
    <t>Т-818Пр.0100</t>
  </si>
  <si>
    <t>Столешница 1800*1000,                тумба с правой стороны, цоколь из искусственного камня.                         Столешница брифинга 1150*900</t>
  </si>
  <si>
    <t>Т-818Пр.0110</t>
  </si>
  <si>
    <t>Столешница 1800*1000,                тумба с правой стороны, цоколь из искусственного камня. Боковины опоры брифинга из искусственного камня.                     Столешница брифинга 1150*900</t>
  </si>
  <si>
    <t>Т-818Пр.1000</t>
  </si>
  <si>
    <t>Столешница 1800*1000,                тумба с правой стороны с блоком розеток.                                                     Столешница брифинга 1150*900</t>
  </si>
  <si>
    <t>Т-818Пр.1010</t>
  </si>
  <si>
    <t>Столешница 1800*1000,                тумба с правой стороны с блоком розеток. Боковины опоры брифинга из искусственного камня.                                                     Столешница брифинга 1150*900</t>
  </si>
  <si>
    <t>Т-818Пр.1100</t>
  </si>
  <si>
    <t>Столешница 1800*1000,                тумба с правой стороны с блоком розеток, цоколь из искусственного камня                        Столешница брифинга 1150*900</t>
  </si>
  <si>
    <t>Т-818Пр.1110</t>
  </si>
  <si>
    <t>Столешница 1800*1000,                тумба с правой стороны с блоком розеток, цоколь из искусственного камня. Боковины опоры брифинга из искусственного камня.                      Столешница брифинга 1150*900</t>
  </si>
  <si>
    <r>
      <t xml:space="preserve">Столешница </t>
    </r>
    <r>
      <rPr>
        <b/>
        <sz val="10"/>
        <color theme="1"/>
        <rFont val="Courier New"/>
        <family val="3"/>
        <charset val="204"/>
      </rPr>
      <t>1800*1000</t>
    </r>
    <r>
      <rPr>
        <sz val="8"/>
        <color theme="1"/>
        <rFont val="Courier New"/>
        <family val="3"/>
        <charset val="204"/>
      </rPr>
      <t xml:space="preserve">, тумба с </t>
    </r>
    <r>
      <rPr>
        <b/>
        <sz val="10"/>
        <color theme="1"/>
        <rFont val="Courier New"/>
        <family val="3"/>
        <charset val="204"/>
      </rPr>
      <t>левой</t>
    </r>
    <r>
      <rPr>
        <sz val="8"/>
        <color theme="1"/>
        <rFont val="Courier New"/>
        <family val="3"/>
        <charset val="204"/>
      </rPr>
      <t xml:space="preserve"> стороны  Столешница брифинга </t>
    </r>
    <r>
      <rPr>
        <b/>
        <sz val="10"/>
        <color theme="1"/>
        <rFont val="Courier New"/>
        <family val="3"/>
        <charset val="204"/>
      </rPr>
      <t>1700*900</t>
    </r>
  </si>
  <si>
    <r>
      <t xml:space="preserve">Столешница </t>
    </r>
    <r>
      <rPr>
        <b/>
        <sz val="10"/>
        <color theme="1"/>
        <rFont val="Courier New"/>
        <family val="3"/>
        <charset val="204"/>
      </rPr>
      <t>1800*1000</t>
    </r>
    <r>
      <rPr>
        <sz val="8"/>
        <color theme="1"/>
        <rFont val="Courier New"/>
        <family val="3"/>
        <charset val="204"/>
      </rPr>
      <t xml:space="preserve">,  тумба с </t>
    </r>
    <r>
      <rPr>
        <b/>
        <sz val="10"/>
        <color theme="1"/>
        <rFont val="Courier New"/>
        <family val="3"/>
        <charset val="204"/>
      </rPr>
      <t>левой</t>
    </r>
    <r>
      <rPr>
        <sz val="8"/>
        <color theme="1"/>
        <rFont val="Courier New"/>
        <family val="3"/>
        <charset val="204"/>
      </rPr>
      <t xml:space="preserve"> стороны
Столешница брифинга </t>
    </r>
    <r>
      <rPr>
        <b/>
        <sz val="10"/>
        <color theme="1"/>
        <rFont val="Courier New"/>
        <family val="3"/>
        <charset val="204"/>
      </rPr>
      <t>1150*900</t>
    </r>
  </si>
  <si>
    <r>
      <t xml:space="preserve">Столешница </t>
    </r>
    <r>
      <rPr>
        <b/>
        <sz val="10"/>
        <color theme="1"/>
        <rFont val="Courier New"/>
        <family val="3"/>
        <charset val="204"/>
      </rPr>
      <t>1800*1000</t>
    </r>
    <r>
      <rPr>
        <sz val="8"/>
        <color theme="1"/>
        <rFont val="Courier New"/>
        <family val="3"/>
        <charset val="204"/>
      </rPr>
      <t xml:space="preserve">, тумба с </t>
    </r>
    <r>
      <rPr>
        <b/>
        <sz val="10"/>
        <color theme="1"/>
        <rFont val="Courier New"/>
        <family val="3"/>
        <charset val="204"/>
      </rPr>
      <t>правой</t>
    </r>
    <r>
      <rPr>
        <sz val="8"/>
        <color theme="1"/>
        <rFont val="Courier New"/>
        <family val="3"/>
        <charset val="204"/>
      </rPr>
      <t xml:space="preserve"> стороны
Столешница брифинга </t>
    </r>
    <r>
      <rPr>
        <b/>
        <sz val="10"/>
        <color theme="1"/>
        <rFont val="Courier New"/>
        <family val="3"/>
        <charset val="204"/>
      </rPr>
      <t>1700*900</t>
    </r>
  </si>
  <si>
    <r>
      <t xml:space="preserve">Столешница </t>
    </r>
    <r>
      <rPr>
        <b/>
        <sz val="10"/>
        <color theme="1"/>
        <rFont val="Courier New"/>
        <family val="3"/>
        <charset val="204"/>
      </rPr>
      <t>1800*1000,</t>
    </r>
    <r>
      <rPr>
        <sz val="8"/>
        <color theme="1"/>
        <rFont val="Courier New"/>
        <family val="3"/>
        <charset val="204"/>
      </rPr>
      <t xml:space="preserve"> тумба с </t>
    </r>
    <r>
      <rPr>
        <b/>
        <sz val="10"/>
        <color theme="1"/>
        <rFont val="Courier New"/>
        <family val="3"/>
        <charset val="204"/>
      </rPr>
      <t>правой</t>
    </r>
    <r>
      <rPr>
        <sz val="8"/>
        <color theme="1"/>
        <rFont val="Courier New"/>
        <family val="3"/>
        <charset val="204"/>
      </rPr>
      <t xml:space="preserve"> стороны
Столешница брифинга </t>
    </r>
    <r>
      <rPr>
        <b/>
        <sz val="10"/>
        <color theme="1"/>
        <rFont val="Courier New"/>
        <family val="3"/>
        <charset val="204"/>
      </rPr>
      <t>1150*900</t>
    </r>
  </si>
  <si>
    <t>Цена</t>
  </si>
  <si>
    <t>ООО ТК "Креатив"</t>
  </si>
  <si>
    <r>
      <t xml:space="preserve">Столешница </t>
    </r>
    <r>
      <rPr>
        <b/>
        <sz val="10"/>
        <color theme="1"/>
        <rFont val="Courier New"/>
        <family val="3"/>
        <charset val="204"/>
      </rPr>
      <t>2200*1000</t>
    </r>
    <r>
      <rPr>
        <sz val="8"/>
        <color theme="1"/>
        <rFont val="Courier New"/>
        <family val="3"/>
        <charset val="204"/>
      </rPr>
      <t xml:space="preserve">, тумба с </t>
    </r>
    <r>
      <rPr>
        <b/>
        <sz val="10"/>
        <color theme="1"/>
        <rFont val="Courier New"/>
        <family val="3"/>
        <charset val="204"/>
      </rPr>
      <t>левой</t>
    </r>
    <r>
      <rPr>
        <sz val="8"/>
        <color theme="1"/>
        <rFont val="Courier New"/>
        <family val="3"/>
        <charset val="204"/>
      </rPr>
      <t xml:space="preserve"> стороны</t>
    </r>
  </si>
  <si>
    <t>Стеллаж двухсекционный с 5 полками в каждой секции. Три полки с возможностью установки на разную высоту.</t>
  </si>
  <si>
    <t xml:space="preserve">Стеллаж трехсекционный с 5 полками в каждой секции.  Три полки с возможностью установки на разную высоту. </t>
  </si>
  <si>
    <t xml:space="preserve">Гардероб. Две полки под головные уборы и под обувь, с возможностью установки на разную высоту. Поперечная вешалка-штанга. </t>
  </si>
  <si>
    <t>Стеллаж с 5 полками. Три полки с возможностью установки на разную высоту.</t>
  </si>
  <si>
    <t>Тумба с 1 дверью и 6 ящиками. 
За дверью полка с возможностью переустановки на разную высоту.</t>
  </si>
  <si>
    <t>г.Екатеринбург, ул.Блюхера 26, оф.312                                                                                             тел. (343) 266-71-02                                                                                                     e-mail: info@kreativ66.ru, office@kreativ66.ru сайт: www.kreativ66.ru</t>
  </si>
  <si>
    <t>прайс-лист от 25.12.2019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</si>
</sst>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_р_."/>
  </numFmts>
  <fonts count="24">
    <font>
      <sz val="11"/>
      <color theme="1"/>
      <name val="Calibri"/>
      <family val="2"/>
      <scheme val="minor"/>
    </font>
    <font>
      <sz val="8"/>
      <color theme="1"/>
      <name val="Courier New"/>
      <family val="3"/>
      <charset val="204"/>
    </font>
    <font>
      <sz val="8"/>
      <color theme="0"/>
      <name val="Courier New"/>
      <family val="3"/>
      <charset val="204"/>
    </font>
    <font>
      <b/>
      <sz val="8"/>
      <name val="Courier New"/>
      <family val="3"/>
      <charset val="204"/>
    </font>
    <font>
      <b/>
      <sz val="8"/>
      <color theme="1"/>
      <name val="Courier New"/>
      <family val="3"/>
      <charset val="204"/>
    </font>
    <font>
      <sz val="8"/>
      <name val="Courier New"/>
      <family val="3"/>
      <charset val="204"/>
    </font>
    <font>
      <b/>
      <vertAlign val="superscript"/>
      <sz val="8"/>
      <color theme="1"/>
      <name val="Courier New"/>
      <family val="3"/>
      <charset val="204"/>
    </font>
    <font>
      <b/>
      <sz val="16"/>
      <color theme="1"/>
      <name val="Courier New"/>
      <family val="3"/>
      <charset val="204"/>
    </font>
    <font>
      <b/>
      <sz val="10"/>
      <color theme="1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color theme="1"/>
      <name val="Courier New"/>
      <family val="3"/>
      <charset val="204"/>
    </font>
    <font>
      <b/>
      <sz val="10"/>
      <name val="Courier New"/>
      <family val="3"/>
      <charset val="204"/>
    </font>
    <font>
      <b/>
      <i/>
      <sz val="8"/>
      <color theme="1"/>
      <name val="Courier New"/>
      <family val="3"/>
      <charset val="204"/>
    </font>
    <font>
      <b/>
      <i/>
      <sz val="8"/>
      <name val="Courier New"/>
      <family val="3"/>
      <charset val="204"/>
    </font>
    <font>
      <b/>
      <sz val="12"/>
      <name val="Courier New"/>
      <family val="3"/>
      <charset val="204"/>
    </font>
    <font>
      <b/>
      <sz val="18"/>
      <name val="Courier New"/>
      <family val="3"/>
      <charset val="204"/>
    </font>
    <font>
      <b/>
      <sz val="14"/>
      <color theme="1"/>
      <name val="Courier New"/>
      <family val="3"/>
      <charset val="204"/>
    </font>
    <font>
      <b/>
      <sz val="12"/>
      <color theme="1"/>
      <name val="Courier New"/>
      <family val="3"/>
      <charset val="204"/>
    </font>
    <font>
      <sz val="12"/>
      <color theme="1"/>
      <name val="Courier New"/>
      <family val="3"/>
      <charset val="204"/>
    </font>
    <font>
      <b/>
      <sz val="9"/>
      <color theme="1"/>
      <name val="Courier New"/>
      <family val="3"/>
      <charset val="204"/>
    </font>
    <font>
      <b/>
      <sz val="16"/>
      <name val="Courier New"/>
      <family val="3"/>
      <charset val="204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Border="1" applyAlignment="1" applyProtection="1"/>
    <xf numFmtId="0" fontId="1" fillId="0" borderId="0" xfId="0" applyFont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wrapText="1"/>
    </xf>
    <xf numFmtId="0" fontId="4" fillId="0" borderId="0" xfId="0" applyFont="1" applyFill="1" applyAlignment="1" applyProtection="1">
      <alignment vertical="center"/>
    </xf>
    <xf numFmtId="0" fontId="5" fillId="0" borderId="0" xfId="0" applyFont="1" applyBorder="1" applyProtection="1"/>
    <xf numFmtId="0" fontId="3" fillId="0" borderId="0" xfId="0" applyFont="1" applyAlignment="1" applyProtection="1">
      <alignment horizontal="right" vertical="center"/>
    </xf>
    <xf numFmtId="0" fontId="10" fillId="0" borderId="0" xfId="0" applyFont="1" applyFill="1" applyAlignment="1" applyProtection="1">
      <alignment vertical="center"/>
    </xf>
    <xf numFmtId="0" fontId="5" fillId="0" borderId="0" xfId="0" applyFont="1" applyProtection="1"/>
    <xf numFmtId="0" fontId="3" fillId="0" borderId="8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center" vertical="center"/>
    </xf>
    <xf numFmtId="41" fontId="9" fillId="0" borderId="6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1" fontId="9" fillId="0" borderId="7" xfId="0" applyNumberFormat="1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41" fontId="9" fillId="0" borderId="2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right" vertical="center" wrapText="1" indent="15"/>
    </xf>
    <xf numFmtId="0" fontId="1" fillId="0" borderId="8" xfId="0" applyFont="1" applyBorder="1" applyAlignment="1" applyProtection="1">
      <alignment horizontal="center" vertical="center" wrapText="1"/>
    </xf>
    <xf numFmtId="41" fontId="9" fillId="0" borderId="8" xfId="0" applyNumberFormat="1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left" vertical="center" wrapText="1"/>
    </xf>
    <xf numFmtId="0" fontId="1" fillId="0" borderId="8" xfId="0" applyFont="1" applyBorder="1" applyProtection="1"/>
    <xf numFmtId="0" fontId="1" fillId="0" borderId="8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164" fontId="1" fillId="0" borderId="2" xfId="0" applyNumberFormat="1" applyFont="1" applyBorder="1" applyAlignment="1" applyProtection="1">
      <alignment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5" fillId="2" borderId="2" xfId="0" applyNumberFormat="1" applyFont="1" applyFill="1" applyBorder="1" applyAlignment="1" applyProtection="1">
      <alignment wrapText="1"/>
    </xf>
    <xf numFmtId="49" fontId="3" fillId="3" borderId="5" xfId="0" applyNumberFormat="1" applyFont="1" applyFill="1" applyBorder="1" applyAlignment="1" applyProtection="1">
      <alignment horizontal="left" vertical="center" wrapText="1"/>
    </xf>
    <xf numFmtId="49" fontId="3" fillId="3" borderId="14" xfId="0" applyNumberFormat="1" applyFont="1" applyFill="1" applyBorder="1" applyAlignment="1" applyProtection="1">
      <alignment horizontal="left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15" fillId="3" borderId="1" xfId="0" applyNumberFormat="1" applyFont="1" applyFill="1" applyBorder="1" applyAlignment="1" applyProtection="1">
      <alignment wrapText="1"/>
    </xf>
    <xf numFmtId="164" fontId="9" fillId="0" borderId="8" xfId="0" applyNumberFormat="1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164" fontId="9" fillId="0" borderId="8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wrapText="1"/>
    </xf>
    <xf numFmtId="0" fontId="15" fillId="2" borderId="2" xfId="0" applyNumberFormat="1" applyFont="1" applyFill="1" applyBorder="1" applyAlignment="1" applyProtection="1">
      <alignment horizontal="center" wrapText="1"/>
    </xf>
    <xf numFmtId="0" fontId="16" fillId="0" borderId="1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12" fillId="0" borderId="8" xfId="0" applyFont="1" applyFill="1" applyBorder="1" applyAlignment="1" applyProtection="1">
      <alignment horizontal="center" vertical="center"/>
    </xf>
    <xf numFmtId="49" fontId="13" fillId="0" borderId="8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49" fontId="13" fillId="0" borderId="9" xfId="0" applyNumberFormat="1" applyFont="1" applyFill="1" applyBorder="1" applyAlignment="1" applyProtection="1">
      <alignment horizontal="center" vertical="center"/>
    </xf>
    <xf numFmtId="49" fontId="13" fillId="0" borderId="8" xfId="0" applyNumberFormat="1" applyFont="1" applyFill="1" applyBorder="1" applyAlignment="1" applyProtection="1">
      <alignment vertical="center"/>
    </xf>
    <xf numFmtId="0" fontId="12" fillId="0" borderId="13" xfId="0" applyFont="1" applyFill="1" applyBorder="1" applyAlignment="1" applyProtection="1">
      <alignment horizontal="center" vertical="center"/>
    </xf>
    <xf numFmtId="49" fontId="13" fillId="0" borderId="13" xfId="0" applyNumberFormat="1" applyFont="1" applyFill="1" applyBorder="1" applyAlignment="1" applyProtection="1">
      <alignment vertical="center"/>
    </xf>
    <xf numFmtId="49" fontId="13" fillId="0" borderId="9" xfId="0" applyNumberFormat="1" applyFont="1" applyFill="1" applyBorder="1" applyAlignment="1" applyProtection="1">
      <alignment vertical="center"/>
    </xf>
    <xf numFmtId="0" fontId="1" fillId="0" borderId="13" xfId="0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center" vertical="center"/>
    </xf>
    <xf numFmtId="0" fontId="18" fillId="0" borderId="0" xfId="0" applyFont="1"/>
    <xf numFmtId="0" fontId="18" fillId="0" borderId="0" xfId="0" applyFont="1" applyAlignment="1">
      <alignment wrapText="1"/>
    </xf>
    <xf numFmtId="0" fontId="18" fillId="0" borderId="19" xfId="0" applyFont="1" applyBorder="1"/>
    <xf numFmtId="0" fontId="18" fillId="0" borderId="7" xfId="0" applyFont="1" applyBorder="1"/>
    <xf numFmtId="0" fontId="18" fillId="0" borderId="19" xfId="0" applyFont="1" applyBorder="1" applyAlignment="1" applyProtection="1">
      <alignment horizontal="center" vertical="center" wrapText="1"/>
    </xf>
    <xf numFmtId="0" fontId="18" fillId="0" borderId="7" xfId="0" applyFont="1" applyBorder="1" applyAlignment="1" applyProtection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textRotation="90"/>
    </xf>
    <xf numFmtId="0" fontId="18" fillId="0" borderId="20" xfId="0" applyFont="1" applyBorder="1"/>
    <xf numFmtId="0" fontId="18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8" xfId="0" applyFont="1" applyBorder="1"/>
    <xf numFmtId="0" fontId="18" fillId="0" borderId="8" xfId="0" applyFont="1" applyBorder="1" applyAlignment="1">
      <alignment vertical="center" wrapText="1"/>
    </xf>
    <xf numFmtId="164" fontId="18" fillId="4" borderId="8" xfId="0" applyNumberFormat="1" applyFont="1" applyFill="1" applyBorder="1" applyAlignment="1" applyProtection="1">
      <alignment vertical="center"/>
      <protection locked="0"/>
    </xf>
    <xf numFmtId="164" fontId="18" fillId="0" borderId="8" xfId="0" applyNumberFormat="1" applyFont="1" applyBorder="1"/>
    <xf numFmtId="0" fontId="1" fillId="0" borderId="21" xfId="0" applyFont="1" applyBorder="1" applyAlignment="1" applyProtection="1">
      <alignment horizontal="center" vertical="center"/>
    </xf>
    <xf numFmtId="164" fontId="18" fillId="5" borderId="8" xfId="0" applyNumberFormat="1" applyFont="1" applyFill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horizontal="center" vertical="center" wrapText="1"/>
    </xf>
    <xf numFmtId="41" fontId="9" fillId="0" borderId="19" xfId="0" applyNumberFormat="1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/>
    </xf>
    <xf numFmtId="41" fontId="3" fillId="0" borderId="0" xfId="0" applyNumberFormat="1" applyFont="1" applyBorder="1" applyAlignment="1" applyProtection="1">
      <alignment horizontal="center"/>
    </xf>
    <xf numFmtId="0" fontId="7" fillId="0" borderId="0" xfId="0" applyFont="1" applyFill="1" applyAlignment="1" applyProtection="1">
      <alignment horizontal="right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49" fontId="3" fillId="0" borderId="15" xfId="0" applyNumberFormat="1" applyFont="1" applyFill="1" applyBorder="1" applyAlignment="1" applyProtection="1">
      <alignment horizontal="left" vertical="center" wrapText="1"/>
    </xf>
    <xf numFmtId="49" fontId="3" fillId="0" borderId="16" xfId="0" applyNumberFormat="1" applyFont="1" applyFill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5" fillId="2" borderId="3" xfId="0" applyNumberFormat="1" applyFont="1" applyFill="1" applyBorder="1" applyAlignment="1" applyProtection="1">
      <alignment horizontal="center" wrapText="1"/>
    </xf>
    <xf numFmtId="0" fontId="15" fillId="2" borderId="2" xfId="0" applyNumberFormat="1" applyFont="1" applyFill="1" applyBorder="1" applyAlignment="1" applyProtection="1">
      <alignment horizontal="center" wrapText="1"/>
    </xf>
    <xf numFmtId="0" fontId="1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right" vertical="center"/>
    </xf>
    <xf numFmtId="0" fontId="1" fillId="0" borderId="17" xfId="0" applyFont="1" applyBorder="1" applyAlignment="1" applyProtection="1">
      <alignment horizontal="left" vertical="center" wrapText="1"/>
    </xf>
    <xf numFmtId="0" fontId="1" fillId="0" borderId="18" xfId="0" applyFont="1" applyBorder="1" applyAlignment="1" applyProtection="1">
      <alignment horizontal="left" vertical="center" wrapText="1"/>
    </xf>
    <xf numFmtId="0" fontId="1" fillId="0" borderId="23" xfId="0" applyFont="1" applyBorder="1" applyAlignment="1" applyProtection="1">
      <alignment horizontal="left" vertical="center" wrapText="1"/>
    </xf>
    <xf numFmtId="0" fontId="1" fillId="0" borderId="24" xfId="0" applyFont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right" vertical="center"/>
    </xf>
    <xf numFmtId="0" fontId="11" fillId="0" borderId="0" xfId="0" applyNumberFormat="1" applyFont="1" applyFill="1" applyBorder="1" applyAlignment="1" applyProtection="1">
      <alignment horizontal="right" vertical="center" wrapText="1"/>
    </xf>
    <xf numFmtId="0" fontId="15" fillId="3" borderId="10" xfId="0" applyNumberFormat="1" applyFont="1" applyFill="1" applyBorder="1" applyAlignment="1" applyProtection="1">
      <alignment horizontal="center" wrapText="1"/>
    </xf>
    <xf numFmtId="0" fontId="15" fillId="3" borderId="1" xfId="0" applyNumberFormat="1" applyFont="1" applyFill="1" applyBorder="1" applyAlignment="1" applyProtection="1">
      <alignment horizontal="center" wrapText="1"/>
    </xf>
    <xf numFmtId="0" fontId="0" fillId="0" borderId="1" xfId="0" applyBorder="1" applyAlignment="1">
      <alignment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0" fontId="15" fillId="2" borderId="2" xfId="0" applyNumberFormat="1" applyFont="1" applyFill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left" vertical="center" wrapText="1"/>
    </xf>
    <xf numFmtId="49" fontId="13" fillId="0" borderId="9" xfId="0" applyNumberFormat="1" applyFont="1" applyFill="1" applyBorder="1" applyAlignment="1" applyProtection="1">
      <alignment horizontal="center" vertical="center"/>
    </xf>
    <xf numFmtId="49" fontId="13" fillId="0" borderId="13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right" vertical="center"/>
    </xf>
    <xf numFmtId="0" fontId="19" fillId="0" borderId="0" xfId="0" applyFont="1" applyFill="1" applyAlignment="1" applyProtection="1">
      <alignment horizontal="right" vertical="center"/>
    </xf>
    <xf numFmtId="0" fontId="20" fillId="0" borderId="0" xfId="0" applyFont="1" applyBorder="1" applyAlignment="1" applyProtection="1"/>
    <xf numFmtId="0" fontId="21" fillId="0" borderId="0" xfId="0" applyFont="1" applyAlignment="1"/>
    <xf numFmtId="0" fontId="17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center" vertical="center" textRotation="90"/>
    </xf>
    <xf numFmtId="0" fontId="18" fillId="0" borderId="2" xfId="0" applyFont="1" applyBorder="1" applyAlignment="1">
      <alignment horizontal="center" vertical="center" textRotation="90"/>
    </xf>
    <xf numFmtId="0" fontId="18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3"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32969</xdr:colOff>
      <xdr:row>19</xdr:row>
      <xdr:rowOff>473677</xdr:rowOff>
    </xdr:from>
    <xdr:to>
      <xdr:col>1</xdr:col>
      <xdr:colOff>776762</xdr:colOff>
      <xdr:row>20</xdr:row>
      <xdr:rowOff>676275</xdr:rowOff>
    </xdr:to>
    <xdr:pic>
      <xdr:nvPicPr>
        <xdr:cNvPr id="18" name="Рисунок 1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5379" t="35070" r="6411" b="13952"/>
        <a:stretch/>
      </xdr:blipFill>
      <xdr:spPr>
        <a:xfrm>
          <a:off x="32969" y="7579327"/>
          <a:ext cx="2134443" cy="907448"/>
        </a:xfrm>
        <a:prstGeom prst="rect">
          <a:avLst/>
        </a:prstGeom>
      </xdr:spPr>
    </xdr:pic>
    <xdr:clientData/>
  </xdr:twoCellAnchor>
  <xdr:twoCellAnchor editAs="oneCell">
    <xdr:from>
      <xdr:col>0</xdr:col>
      <xdr:colOff>38827</xdr:colOff>
      <xdr:row>27</xdr:row>
      <xdr:rowOff>27968</xdr:rowOff>
    </xdr:from>
    <xdr:to>
      <xdr:col>1</xdr:col>
      <xdr:colOff>771524</xdr:colOff>
      <xdr:row>28</xdr:row>
      <xdr:rowOff>170673</xdr:rowOff>
    </xdr:to>
    <xdr:pic>
      <xdr:nvPicPr>
        <xdr:cNvPr id="71" name="Рисунок 70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5379" t="35070" r="6411" b="13952"/>
        <a:stretch/>
      </xdr:blipFill>
      <xdr:spPr>
        <a:xfrm flipH="1">
          <a:off x="38827" y="12381893"/>
          <a:ext cx="2123347" cy="885655"/>
        </a:xfrm>
        <a:prstGeom prst="rect">
          <a:avLst/>
        </a:prstGeom>
      </xdr:spPr>
    </xdr:pic>
    <xdr:clientData/>
  </xdr:twoCellAnchor>
  <xdr:twoCellAnchor editAs="oneCell">
    <xdr:from>
      <xdr:col>0</xdr:col>
      <xdr:colOff>90741</xdr:colOff>
      <xdr:row>22</xdr:row>
      <xdr:rowOff>580292</xdr:rowOff>
    </xdr:from>
    <xdr:to>
      <xdr:col>1</xdr:col>
      <xdr:colOff>819150</xdr:colOff>
      <xdr:row>24</xdr:row>
      <xdr:rowOff>98828</xdr:rowOff>
    </xdr:to>
    <xdr:pic>
      <xdr:nvPicPr>
        <xdr:cNvPr id="21" name="Рисунок 20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2434" t="34365" r="12467" b="21278"/>
        <a:stretch/>
      </xdr:blipFill>
      <xdr:spPr>
        <a:xfrm>
          <a:off x="90741" y="9962417"/>
          <a:ext cx="2119059" cy="928236"/>
        </a:xfrm>
        <a:prstGeom prst="rect">
          <a:avLst/>
        </a:prstGeom>
      </xdr:spPr>
    </xdr:pic>
    <xdr:clientData/>
  </xdr:twoCellAnchor>
  <xdr:twoCellAnchor editAs="oneCell">
    <xdr:from>
      <xdr:col>0</xdr:col>
      <xdr:colOff>48353</xdr:colOff>
      <xdr:row>29</xdr:row>
      <xdr:rowOff>299517</xdr:rowOff>
    </xdr:from>
    <xdr:to>
      <xdr:col>1</xdr:col>
      <xdr:colOff>781049</xdr:colOff>
      <xdr:row>30</xdr:row>
      <xdr:rowOff>477082</xdr:rowOff>
    </xdr:to>
    <xdr:pic>
      <xdr:nvPicPr>
        <xdr:cNvPr id="74" name="Рисунок 73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2434" t="34365" r="12467" b="21278"/>
        <a:stretch/>
      </xdr:blipFill>
      <xdr:spPr>
        <a:xfrm flipH="1">
          <a:off x="48353" y="10091217"/>
          <a:ext cx="2123346" cy="928307"/>
        </a:xfrm>
        <a:prstGeom prst="rect">
          <a:avLst/>
        </a:prstGeom>
      </xdr:spPr>
    </xdr:pic>
    <xdr:clientData/>
  </xdr:twoCellAnchor>
  <xdr:oneCellAnchor>
    <xdr:from>
      <xdr:col>0</xdr:col>
      <xdr:colOff>21878</xdr:colOff>
      <xdr:row>37</xdr:row>
      <xdr:rowOff>122359</xdr:rowOff>
    </xdr:from>
    <xdr:ext cx="1361634" cy="753941"/>
    <xdr:pic>
      <xdr:nvPicPr>
        <xdr:cNvPr id="86" name="Рисунок 85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3257" t="41258" r="16996" b="6988"/>
        <a:stretch/>
      </xdr:blipFill>
      <xdr:spPr>
        <a:xfrm>
          <a:off x="21878" y="15752884"/>
          <a:ext cx="1361634" cy="753941"/>
        </a:xfrm>
        <a:prstGeom prst="rect">
          <a:avLst/>
        </a:prstGeom>
      </xdr:spPr>
    </xdr:pic>
    <xdr:clientData/>
  </xdr:oneCellAnchor>
  <xdr:twoCellAnchor editAs="oneCell">
    <xdr:from>
      <xdr:col>0</xdr:col>
      <xdr:colOff>265387</xdr:colOff>
      <xdr:row>40</xdr:row>
      <xdr:rowOff>229662</xdr:rowOff>
    </xdr:from>
    <xdr:to>
      <xdr:col>0</xdr:col>
      <xdr:colOff>1009650</xdr:colOff>
      <xdr:row>40</xdr:row>
      <xdr:rowOff>752476</xdr:rowOff>
    </xdr:to>
    <xdr:pic>
      <xdr:nvPicPr>
        <xdr:cNvPr id="93" name="Рисунок 92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9763" t="30303" r="16585" b="10079"/>
        <a:stretch/>
      </xdr:blipFill>
      <xdr:spPr>
        <a:xfrm>
          <a:off x="265387" y="17812812"/>
          <a:ext cx="744263" cy="522814"/>
        </a:xfrm>
        <a:prstGeom prst="rect">
          <a:avLst/>
        </a:prstGeom>
      </xdr:spPr>
    </xdr:pic>
    <xdr:clientData/>
  </xdr:twoCellAnchor>
  <xdr:oneCellAnchor>
    <xdr:from>
      <xdr:col>0</xdr:col>
      <xdr:colOff>85725</xdr:colOff>
      <xdr:row>47</xdr:row>
      <xdr:rowOff>38100</xdr:rowOff>
    </xdr:from>
    <xdr:ext cx="1230923" cy="747883"/>
    <xdr:pic>
      <xdr:nvPicPr>
        <xdr:cNvPr id="94" name="Рисунок 93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3520" t="31720" r="15532" b="8065"/>
        <a:stretch/>
      </xdr:blipFill>
      <xdr:spPr>
        <a:xfrm>
          <a:off x="85725" y="29089350"/>
          <a:ext cx="1230923" cy="747883"/>
        </a:xfrm>
        <a:prstGeom prst="rect">
          <a:avLst/>
        </a:prstGeom>
      </xdr:spPr>
    </xdr:pic>
    <xdr:clientData/>
  </xdr:oneCellAnchor>
  <xdr:twoCellAnchor editAs="oneCell">
    <xdr:from>
      <xdr:col>0</xdr:col>
      <xdr:colOff>47625</xdr:colOff>
      <xdr:row>60</xdr:row>
      <xdr:rowOff>270687</xdr:rowOff>
    </xdr:from>
    <xdr:to>
      <xdr:col>0</xdr:col>
      <xdr:colOff>1343025</xdr:colOff>
      <xdr:row>61</xdr:row>
      <xdr:rowOff>552904</xdr:rowOff>
    </xdr:to>
    <xdr:pic>
      <xdr:nvPicPr>
        <xdr:cNvPr id="100" name="Рисунок 99"/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8705" t="6295" r="21187" b="2906"/>
        <a:stretch/>
      </xdr:blipFill>
      <xdr:spPr>
        <a:xfrm>
          <a:off x="47625" y="29979162"/>
          <a:ext cx="1295400" cy="1463316"/>
        </a:xfrm>
        <a:prstGeom prst="rect">
          <a:avLst/>
        </a:prstGeom>
      </xdr:spPr>
    </xdr:pic>
    <xdr:clientData/>
  </xdr:twoCellAnchor>
  <xdr:twoCellAnchor editAs="oneCell">
    <xdr:from>
      <xdr:col>0</xdr:col>
      <xdr:colOff>38833</xdr:colOff>
      <xdr:row>49</xdr:row>
      <xdr:rowOff>33755</xdr:rowOff>
    </xdr:from>
    <xdr:to>
      <xdr:col>0</xdr:col>
      <xdr:colOff>1341828</xdr:colOff>
      <xdr:row>49</xdr:row>
      <xdr:rowOff>790575</xdr:rowOff>
    </xdr:to>
    <xdr:pic>
      <xdr:nvPicPr>
        <xdr:cNvPr id="104" name="Рисунок 103"/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4326" t="33146" r="19522" b="11798"/>
        <a:stretch/>
      </xdr:blipFill>
      <xdr:spPr>
        <a:xfrm>
          <a:off x="38833" y="30285155"/>
          <a:ext cx="1302995" cy="75682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50</xdr:row>
      <xdr:rowOff>64477</xdr:rowOff>
    </xdr:from>
    <xdr:to>
      <xdr:col>0</xdr:col>
      <xdr:colOff>1219200</xdr:colOff>
      <xdr:row>50</xdr:row>
      <xdr:rowOff>764888</xdr:rowOff>
    </xdr:to>
    <xdr:pic>
      <xdr:nvPicPr>
        <xdr:cNvPr id="105" name="Рисунок 7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595" t="32474" r="14760" b="9471"/>
        <a:stretch>
          <a:fillRect/>
        </a:stretch>
      </xdr:blipFill>
      <xdr:spPr bwMode="auto">
        <a:xfrm>
          <a:off x="66675" y="31201702"/>
          <a:ext cx="1152525" cy="700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87925</xdr:colOff>
      <xdr:row>51</xdr:row>
      <xdr:rowOff>103900</xdr:rowOff>
    </xdr:from>
    <xdr:to>
      <xdr:col>0</xdr:col>
      <xdr:colOff>1283118</xdr:colOff>
      <xdr:row>51</xdr:row>
      <xdr:rowOff>809625</xdr:rowOff>
    </xdr:to>
    <xdr:pic>
      <xdr:nvPicPr>
        <xdr:cNvPr id="106" name="Рисунок 105"/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4498" t="30029" r="15836" b="9532"/>
        <a:stretch/>
      </xdr:blipFill>
      <xdr:spPr>
        <a:xfrm>
          <a:off x="87925" y="23068675"/>
          <a:ext cx="1195193" cy="705725"/>
        </a:xfrm>
        <a:prstGeom prst="rect">
          <a:avLst/>
        </a:prstGeom>
      </xdr:spPr>
    </xdr:pic>
    <xdr:clientData/>
  </xdr:twoCellAnchor>
  <xdr:twoCellAnchor editAs="oneCell">
    <xdr:from>
      <xdr:col>0</xdr:col>
      <xdr:colOff>74001</xdr:colOff>
      <xdr:row>52</xdr:row>
      <xdr:rowOff>109904</xdr:rowOff>
    </xdr:from>
    <xdr:to>
      <xdr:col>0</xdr:col>
      <xdr:colOff>1283047</xdr:colOff>
      <xdr:row>52</xdr:row>
      <xdr:rowOff>752475</xdr:rowOff>
    </xdr:to>
    <xdr:pic>
      <xdr:nvPicPr>
        <xdr:cNvPr id="107" name="Рисунок 106"/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4386" t="34238" r="14985" b="9721"/>
        <a:stretch/>
      </xdr:blipFill>
      <xdr:spPr>
        <a:xfrm>
          <a:off x="74001" y="23960504"/>
          <a:ext cx="1209046" cy="642571"/>
        </a:xfrm>
        <a:prstGeom prst="rect">
          <a:avLst/>
        </a:prstGeom>
      </xdr:spPr>
    </xdr:pic>
    <xdr:clientData/>
  </xdr:twoCellAnchor>
  <xdr:twoCellAnchor editAs="oneCell">
    <xdr:from>
      <xdr:col>0</xdr:col>
      <xdr:colOff>326592</xdr:colOff>
      <xdr:row>56</xdr:row>
      <xdr:rowOff>58082</xdr:rowOff>
    </xdr:from>
    <xdr:to>
      <xdr:col>0</xdr:col>
      <xdr:colOff>927852</xdr:colOff>
      <xdr:row>57</xdr:row>
      <xdr:rowOff>676276</xdr:rowOff>
    </xdr:to>
    <xdr:pic>
      <xdr:nvPicPr>
        <xdr:cNvPr id="108" name="Рисунок 107"/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2339" t="7708" r="39430" b="7911"/>
        <a:stretch/>
      </xdr:blipFill>
      <xdr:spPr>
        <a:xfrm>
          <a:off x="326592" y="35376782"/>
          <a:ext cx="601260" cy="1342094"/>
        </a:xfrm>
        <a:prstGeom prst="rect">
          <a:avLst/>
        </a:prstGeom>
      </xdr:spPr>
    </xdr:pic>
    <xdr:clientData/>
  </xdr:twoCellAnchor>
  <xdr:twoCellAnchor editAs="oneCell">
    <xdr:from>
      <xdr:col>0</xdr:col>
      <xdr:colOff>146987</xdr:colOff>
      <xdr:row>58</xdr:row>
      <xdr:rowOff>127223</xdr:rowOff>
    </xdr:from>
    <xdr:to>
      <xdr:col>0</xdr:col>
      <xdr:colOff>1203412</xdr:colOff>
      <xdr:row>59</xdr:row>
      <xdr:rowOff>533399</xdr:rowOff>
    </xdr:to>
    <xdr:pic>
      <xdr:nvPicPr>
        <xdr:cNvPr id="109" name="Рисунок 108"/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4692" t="6621" r="29760" b="6393"/>
        <a:stretch/>
      </xdr:blipFill>
      <xdr:spPr>
        <a:xfrm>
          <a:off x="146987" y="27911648"/>
          <a:ext cx="1056425" cy="1511077"/>
        </a:xfrm>
        <a:prstGeom prst="rect">
          <a:avLst/>
        </a:prstGeom>
      </xdr:spPr>
    </xdr:pic>
    <xdr:clientData/>
  </xdr:twoCellAnchor>
  <xdr:twoCellAnchor editAs="oneCell">
    <xdr:from>
      <xdr:col>0</xdr:col>
      <xdr:colOff>244918</xdr:colOff>
      <xdr:row>63</xdr:row>
      <xdr:rowOff>334005</xdr:rowOff>
    </xdr:from>
    <xdr:to>
      <xdr:col>0</xdr:col>
      <xdr:colOff>923925</xdr:colOff>
      <xdr:row>63</xdr:row>
      <xdr:rowOff>1877416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2441" t="7107" r="39465" b="8678"/>
        <a:stretch/>
      </xdr:blipFill>
      <xdr:spPr>
        <a:xfrm>
          <a:off x="244918" y="32680905"/>
          <a:ext cx="679007" cy="1543411"/>
        </a:xfrm>
        <a:prstGeom prst="rect">
          <a:avLst/>
        </a:prstGeom>
      </xdr:spPr>
    </xdr:pic>
    <xdr:clientData/>
  </xdr:twoCellAnchor>
  <xdr:twoCellAnchor editAs="oneCell">
    <xdr:from>
      <xdr:col>0</xdr:col>
      <xdr:colOff>135729</xdr:colOff>
      <xdr:row>64</xdr:row>
      <xdr:rowOff>343082</xdr:rowOff>
    </xdr:from>
    <xdr:to>
      <xdr:col>0</xdr:col>
      <xdr:colOff>1236241</xdr:colOff>
      <xdr:row>64</xdr:row>
      <xdr:rowOff>1981200</xdr:rowOff>
    </xdr:to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5416" t="7973" r="31229" b="5980"/>
        <a:stretch/>
      </xdr:blipFill>
      <xdr:spPr>
        <a:xfrm>
          <a:off x="135729" y="38966957"/>
          <a:ext cx="1100512" cy="1638118"/>
        </a:xfrm>
        <a:prstGeom prst="rect">
          <a:avLst/>
        </a:prstGeom>
      </xdr:spPr>
    </xdr:pic>
    <xdr:clientData/>
  </xdr:twoCellAnchor>
  <xdr:twoCellAnchor editAs="oneCell">
    <xdr:from>
      <xdr:col>0</xdr:col>
      <xdr:colOff>99362</xdr:colOff>
      <xdr:row>65</xdr:row>
      <xdr:rowOff>246425</xdr:rowOff>
    </xdr:from>
    <xdr:to>
      <xdr:col>0</xdr:col>
      <xdr:colOff>1219200</xdr:colOff>
      <xdr:row>65</xdr:row>
      <xdr:rowOff>1913312</xdr:rowOff>
    </xdr:to>
    <xdr:pic>
      <xdr:nvPicPr>
        <xdr:cNvPr id="53" name="Рисунок 52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5416" t="7973" r="31229" b="5980"/>
        <a:stretch/>
      </xdr:blipFill>
      <xdr:spPr>
        <a:xfrm>
          <a:off x="99362" y="37108175"/>
          <a:ext cx="1119838" cy="1666887"/>
        </a:xfrm>
        <a:prstGeom prst="rect">
          <a:avLst/>
        </a:prstGeom>
      </xdr:spPr>
    </xdr:pic>
    <xdr:clientData/>
  </xdr:twoCellAnchor>
  <xdr:twoCellAnchor editAs="oneCell">
    <xdr:from>
      <xdr:col>0</xdr:col>
      <xdr:colOff>159728</xdr:colOff>
      <xdr:row>67</xdr:row>
      <xdr:rowOff>296742</xdr:rowOff>
    </xdr:from>
    <xdr:to>
      <xdr:col>0</xdr:col>
      <xdr:colOff>1241790</xdr:colOff>
      <xdr:row>67</xdr:row>
      <xdr:rowOff>1895475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5173" t="7394" r="30716" b="5720"/>
        <a:stretch/>
      </xdr:blipFill>
      <xdr:spPr>
        <a:xfrm>
          <a:off x="159728" y="39835017"/>
          <a:ext cx="1082062" cy="1598733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68</xdr:row>
      <xdr:rowOff>342686</xdr:rowOff>
    </xdr:from>
    <xdr:to>
      <xdr:col>0</xdr:col>
      <xdr:colOff>1347374</xdr:colOff>
      <xdr:row>68</xdr:row>
      <xdr:rowOff>1714500</xdr:rowOff>
    </xdr:to>
    <xdr:pic>
      <xdr:nvPicPr>
        <xdr:cNvPr id="7" name="Рисунок 6"/>
        <xdr:cNvPicPr>
          <a:picLocks noChangeAspect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7940" t="6907" r="20993" b="2846"/>
        <a:stretch/>
      </xdr:blipFill>
      <xdr:spPr>
        <a:xfrm>
          <a:off x="114300" y="46157936"/>
          <a:ext cx="1233074" cy="1371814"/>
        </a:xfrm>
        <a:prstGeom prst="rect">
          <a:avLst/>
        </a:prstGeom>
      </xdr:spPr>
    </xdr:pic>
    <xdr:clientData/>
  </xdr:twoCellAnchor>
  <xdr:twoCellAnchor editAs="oneCell">
    <xdr:from>
      <xdr:col>0</xdr:col>
      <xdr:colOff>57191</xdr:colOff>
      <xdr:row>69</xdr:row>
      <xdr:rowOff>456253</xdr:rowOff>
    </xdr:from>
    <xdr:to>
      <xdr:col>0</xdr:col>
      <xdr:colOff>1265238</xdr:colOff>
      <xdr:row>69</xdr:row>
      <xdr:rowOff>1800224</xdr:rowOff>
    </xdr:to>
    <xdr:pic>
      <xdr:nvPicPr>
        <xdr:cNvPr id="56" name="Рисунок 55"/>
        <xdr:cNvPicPr>
          <a:picLocks noChangeAspect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7940" t="6907" r="20993" b="2846"/>
        <a:stretch/>
      </xdr:blipFill>
      <xdr:spPr>
        <a:xfrm>
          <a:off x="57191" y="44509378"/>
          <a:ext cx="1208047" cy="1343971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71</xdr:row>
      <xdr:rowOff>482111</xdr:rowOff>
    </xdr:from>
    <xdr:to>
      <xdr:col>0</xdr:col>
      <xdr:colOff>1275023</xdr:colOff>
      <xdr:row>71</xdr:row>
      <xdr:rowOff>1810793</xdr:rowOff>
    </xdr:to>
    <xdr:pic>
      <xdr:nvPicPr>
        <xdr:cNvPr id="8" name="Рисунок 7"/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7976" t="7543" r="21430" b="3620"/>
        <a:stretch/>
      </xdr:blipFill>
      <xdr:spPr>
        <a:xfrm>
          <a:off x="66675" y="47211761"/>
          <a:ext cx="1208348" cy="1328682"/>
        </a:xfrm>
        <a:prstGeom prst="rect">
          <a:avLst/>
        </a:prstGeom>
      </xdr:spPr>
    </xdr:pic>
    <xdr:clientData/>
  </xdr:twoCellAnchor>
  <xdr:twoCellAnchor editAs="oneCell">
    <xdr:from>
      <xdr:col>0</xdr:col>
      <xdr:colOff>72107</xdr:colOff>
      <xdr:row>72</xdr:row>
      <xdr:rowOff>502023</xdr:rowOff>
    </xdr:from>
    <xdr:to>
      <xdr:col>0</xdr:col>
      <xdr:colOff>1276176</xdr:colOff>
      <xdr:row>72</xdr:row>
      <xdr:rowOff>1825999</xdr:rowOff>
    </xdr:to>
    <xdr:pic>
      <xdr:nvPicPr>
        <xdr:cNvPr id="58" name="Рисунок 57"/>
        <xdr:cNvPicPr>
          <a:picLocks noChangeAspect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7976" t="7543" r="21430" b="3620"/>
        <a:stretch/>
      </xdr:blipFill>
      <xdr:spPr>
        <a:xfrm>
          <a:off x="72107" y="49489098"/>
          <a:ext cx="1204069" cy="1323976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73</xdr:row>
      <xdr:rowOff>457200</xdr:rowOff>
    </xdr:from>
    <xdr:to>
      <xdr:col>0</xdr:col>
      <xdr:colOff>1340848</xdr:colOff>
      <xdr:row>73</xdr:row>
      <xdr:rowOff>1828800</xdr:rowOff>
    </xdr:to>
    <xdr:pic>
      <xdr:nvPicPr>
        <xdr:cNvPr id="9" name="Рисунок 8"/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6561" t="6816" r="20381" b="3726"/>
        <a:stretch/>
      </xdr:blipFill>
      <xdr:spPr>
        <a:xfrm>
          <a:off x="47625" y="51701700"/>
          <a:ext cx="1293223" cy="13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16</xdr:row>
      <xdr:rowOff>476250</xdr:rowOff>
    </xdr:from>
    <xdr:to>
      <xdr:col>1</xdr:col>
      <xdr:colOff>759668</xdr:colOff>
      <xdr:row>17</xdr:row>
      <xdr:rowOff>657226</xdr:rowOff>
    </xdr:to>
    <xdr:pic>
      <xdr:nvPicPr>
        <xdr:cNvPr id="10" name="Рисунок 9"/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417" t="48864" r="11742" b="9217"/>
        <a:stretch/>
      </xdr:blipFill>
      <xdr:spPr>
        <a:xfrm flipH="1">
          <a:off x="57150" y="5753100"/>
          <a:ext cx="2093168" cy="885826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12</xdr:row>
      <xdr:rowOff>523875</xdr:rowOff>
    </xdr:from>
    <xdr:to>
      <xdr:col>1</xdr:col>
      <xdr:colOff>771525</xdr:colOff>
      <xdr:row>13</xdr:row>
      <xdr:rowOff>568409</xdr:rowOff>
    </xdr:to>
    <xdr:pic>
      <xdr:nvPicPr>
        <xdr:cNvPr id="11" name="Рисунок 10"/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017" t="48950" r="11793" b="8616"/>
        <a:stretch/>
      </xdr:blipFill>
      <xdr:spPr>
        <a:xfrm>
          <a:off x="38100" y="4676775"/>
          <a:ext cx="2124075" cy="863684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533400</xdr:colOff>
      <xdr:row>33</xdr:row>
      <xdr:rowOff>47625</xdr:rowOff>
    </xdr:from>
    <xdr:to>
      <xdr:col>1</xdr:col>
      <xdr:colOff>552450</xdr:colOff>
      <xdr:row>33</xdr:row>
      <xdr:rowOff>654673</xdr:rowOff>
    </xdr:to>
    <xdr:pic>
      <xdr:nvPicPr>
        <xdr:cNvPr id="12" name="Рисунок 11"/>
        <xdr:cNvPicPr>
          <a:picLocks noChangeAspect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4009" t="21009" r="2896" b="25539"/>
        <a:stretch/>
      </xdr:blipFill>
      <xdr:spPr>
        <a:xfrm>
          <a:off x="533400" y="11506200"/>
          <a:ext cx="1409700" cy="607048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6</xdr:row>
      <xdr:rowOff>57150</xdr:rowOff>
    </xdr:from>
    <xdr:to>
      <xdr:col>0</xdr:col>
      <xdr:colOff>1247775</xdr:colOff>
      <xdr:row>6</xdr:row>
      <xdr:rowOff>642708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52400" y="1162050"/>
          <a:ext cx="1095375" cy="585558"/>
        </a:xfrm>
        <a:prstGeom prst="rect">
          <a:avLst/>
        </a:prstGeom>
      </xdr:spPr>
    </xdr:pic>
    <xdr:clientData/>
  </xdr:twoCellAnchor>
  <xdr:oneCellAnchor>
    <xdr:from>
      <xdr:col>0</xdr:col>
      <xdr:colOff>143996</xdr:colOff>
      <xdr:row>43</xdr:row>
      <xdr:rowOff>200615</xdr:rowOff>
    </xdr:from>
    <xdr:ext cx="1199030" cy="619269"/>
    <xdr:pic>
      <xdr:nvPicPr>
        <xdr:cNvPr id="45" name="Рисунок 44"/>
        <xdr:cNvPicPr>
          <a:picLocks noChangeAspect="1"/>
        </xdr:cNvPicPr>
      </xdr:nvPicPr>
      <xdr:blipFill rotWithShape="1"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8300" r="13115" b="22222"/>
        <a:stretch/>
      </xdr:blipFill>
      <xdr:spPr>
        <a:xfrm>
          <a:off x="143996" y="20193590"/>
          <a:ext cx="1199030" cy="619269"/>
        </a:xfrm>
        <a:prstGeom prst="rect">
          <a:avLst/>
        </a:prstGeom>
      </xdr:spPr>
    </xdr:pic>
    <xdr:clientData/>
  </xdr:oneCellAnchor>
  <xdr:oneCellAnchor>
    <xdr:from>
      <xdr:col>0</xdr:col>
      <xdr:colOff>201707</xdr:colOff>
      <xdr:row>42</xdr:row>
      <xdr:rowOff>81243</xdr:rowOff>
    </xdr:from>
    <xdr:ext cx="1014908" cy="963705"/>
    <xdr:pic>
      <xdr:nvPicPr>
        <xdr:cNvPr id="46" name="Рисунок 45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1707" y="18988368"/>
          <a:ext cx="1014908" cy="963705"/>
        </a:xfrm>
        <a:prstGeom prst="rect">
          <a:avLst/>
        </a:prstGeom>
      </xdr:spPr>
    </xdr:pic>
    <xdr:clientData/>
  </xdr:oneCellAnchor>
  <xdr:twoCellAnchor editAs="oneCell">
    <xdr:from>
      <xdr:col>0</xdr:col>
      <xdr:colOff>219075</xdr:colOff>
      <xdr:row>0</xdr:row>
      <xdr:rowOff>95250</xdr:rowOff>
    </xdr:from>
    <xdr:to>
      <xdr:col>1</xdr:col>
      <xdr:colOff>819150</xdr:colOff>
      <xdr:row>5</xdr:row>
      <xdr:rowOff>90948</xdr:rowOff>
    </xdr:to>
    <xdr:pic>
      <xdr:nvPicPr>
        <xdr:cNvPr id="32" name="Рисунок 5" descr="kr.jpg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9075" y="95250"/>
          <a:ext cx="1990725" cy="976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9;&#1082;&#1089;&#1087;&#1088;&#1086;%202017\&#1050;&#1072;&#1073;&#1080;&#1085;&#1077;&#1090;%20&#1076;&#1080;&#1088;&#1077;&#1082;&#1090;&#1086;&#1088;&#1072;\&#1052;&#1072;&#1090;&#1077;&#1088;&#1080;&#1072;&#1083;&#1099;\&#1050;&#1086;&#1087;&#1080;&#1103;%20&#1055;&#1088;&#1072;&#1081;&#1089;-&#1083;&#1080;&#1089;&#1090;%20&#1050;&#1072;&#1073;&#1080;&#1085;&#1077;&#1090;%20&#1056;&#1091;&#1082;&#1086;&#1074;&#1086;&#1076;&#1080;&#1090;&#1077;&#1083;&#1103;%20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rston"/>
      <sheetName val="Лист1"/>
    </sheetNames>
    <sheetDataSet>
      <sheetData sheetId="0">
        <row r="14">
          <cell r="O14" t="str">
            <v>2200 левый</v>
          </cell>
        </row>
        <row r="15">
          <cell r="O15" t="str">
            <v>2200 правый</v>
          </cell>
        </row>
        <row r="16">
          <cell r="O16" t="str">
            <v>2000 левый</v>
          </cell>
        </row>
        <row r="17">
          <cell r="O17" t="str">
            <v>2000 правый</v>
          </cell>
        </row>
        <row r="18">
          <cell r="O18" t="str">
            <v>да</v>
          </cell>
        </row>
        <row r="19">
          <cell r="O19" t="str">
            <v>нет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201"/>
  <sheetViews>
    <sheetView tabSelected="1" view="pageBreakPreview" zoomScaleSheetLayoutView="100" zoomScalePageLayoutView="130" workbookViewId="0">
      <selection activeCell="I30" sqref="I30"/>
    </sheetView>
  </sheetViews>
  <sheetFormatPr defaultRowHeight="11.25"/>
  <cols>
    <col min="1" max="1" width="20.85546875" style="4" customWidth="1"/>
    <col min="2" max="2" width="14.42578125" style="4" customWidth="1"/>
    <col min="3" max="3" width="13.7109375" style="8" customWidth="1"/>
    <col min="4" max="4" width="35.28515625" style="8" customWidth="1"/>
    <col min="5" max="5" width="12.5703125" style="8" customWidth="1"/>
    <col min="6" max="6" width="16" style="4" customWidth="1"/>
    <col min="7" max="7" width="7.85546875" style="4" hidden="1" customWidth="1"/>
    <col min="8" max="8" width="6.5703125" style="4" hidden="1" customWidth="1"/>
    <col min="9" max="9" width="12" style="4" customWidth="1"/>
    <col min="10" max="17" width="9.140625" style="4" hidden="1" customWidth="1"/>
    <col min="18" max="18" width="14.28515625" style="4" hidden="1" customWidth="1"/>
    <col min="19" max="19" width="9.140625" style="4" customWidth="1"/>
    <col min="20" max="16384" width="9.140625" style="4"/>
  </cols>
  <sheetData>
    <row r="1" spans="1:18" ht="21.75" customHeight="1">
      <c r="A1" s="1"/>
      <c r="B1" s="2"/>
      <c r="C1" s="145" t="s">
        <v>356</v>
      </c>
      <c r="D1" s="146"/>
      <c r="E1" s="153" t="s">
        <v>1</v>
      </c>
      <c r="F1" s="154"/>
      <c r="G1" s="95"/>
      <c r="I1" s="5"/>
      <c r="J1" s="5"/>
      <c r="K1" s="5"/>
      <c r="L1" s="5"/>
      <c r="M1" s="5"/>
      <c r="N1" s="6"/>
      <c r="O1" s="6"/>
      <c r="P1" s="7"/>
      <c r="Q1" s="6"/>
    </row>
    <row r="2" spans="1:18" ht="15" customHeight="1">
      <c r="A2" s="1"/>
      <c r="B2" s="2"/>
      <c r="C2" s="147" t="s">
        <v>363</v>
      </c>
      <c r="D2" s="148"/>
      <c r="E2" s="152" t="s">
        <v>364</v>
      </c>
      <c r="F2" s="151"/>
      <c r="G2" s="151"/>
      <c r="H2" s="9"/>
      <c r="I2" s="10"/>
      <c r="J2" s="10"/>
      <c r="K2" s="10"/>
      <c r="L2" s="11"/>
      <c r="M2" s="11"/>
      <c r="P2" s="3"/>
      <c r="Q2" s="3"/>
    </row>
    <row r="3" spans="1:18" ht="13.5" customHeight="1">
      <c r="A3" s="1"/>
      <c r="B3" s="2"/>
      <c r="C3" s="148"/>
      <c r="D3" s="148"/>
      <c r="E3" s="151"/>
      <c r="F3" s="151"/>
      <c r="G3" s="12"/>
      <c r="H3" s="9"/>
      <c r="I3" s="10"/>
      <c r="J3" s="10"/>
      <c r="K3" s="10"/>
      <c r="L3" s="11"/>
      <c r="M3" s="11"/>
      <c r="P3" s="3"/>
      <c r="Q3" s="3"/>
    </row>
    <row r="4" spans="1:18" ht="14.1" customHeight="1">
      <c r="A4" s="123"/>
      <c r="B4" s="123"/>
      <c r="C4" s="148"/>
      <c r="D4" s="148"/>
      <c r="E4" s="128"/>
      <c r="F4" s="128"/>
      <c r="G4" s="128"/>
      <c r="H4" s="9"/>
      <c r="I4" s="94"/>
      <c r="J4" s="5"/>
      <c r="K4" s="5"/>
      <c r="L4" s="5"/>
      <c r="M4" s="5"/>
    </row>
    <row r="5" spans="1:18" ht="14.1" customHeight="1">
      <c r="A5" s="130"/>
      <c r="B5" s="130"/>
      <c r="C5" s="148"/>
      <c r="D5" s="148"/>
      <c r="E5" s="129"/>
      <c r="F5" s="129"/>
      <c r="G5" s="129"/>
      <c r="H5" s="57"/>
      <c r="L5" s="6"/>
      <c r="M5" s="6"/>
      <c r="N5" s="13"/>
      <c r="O5" s="13"/>
    </row>
    <row r="6" spans="1:18" ht="14.25" customHeight="1">
      <c r="A6" s="131"/>
      <c r="B6" s="131"/>
      <c r="C6" s="148"/>
      <c r="D6" s="148"/>
      <c r="E6" s="129"/>
      <c r="F6" s="129"/>
      <c r="G6" s="129"/>
      <c r="H6" s="57"/>
      <c r="I6" s="6"/>
      <c r="J6" s="6"/>
      <c r="K6" s="6"/>
      <c r="L6" s="6"/>
      <c r="M6" s="6"/>
      <c r="N6" s="13"/>
      <c r="O6" s="13"/>
    </row>
    <row r="7" spans="1:18" ht="65.25" customHeight="1" thickBot="1">
      <c r="B7" s="150" t="s">
        <v>244</v>
      </c>
      <c r="C7" s="150"/>
      <c r="D7" s="150"/>
      <c r="E7" s="150"/>
      <c r="F7" s="150"/>
      <c r="G7" s="150"/>
      <c r="H7" s="150"/>
      <c r="I7" s="6"/>
      <c r="J7" s="6"/>
      <c r="K7" s="6"/>
      <c r="L7" s="6"/>
      <c r="M7" s="6"/>
      <c r="N7" s="13"/>
      <c r="O7" s="13"/>
    </row>
    <row r="8" spans="1:18" ht="3.75" customHeight="1">
      <c r="A8" s="41"/>
      <c r="B8" s="42"/>
      <c r="C8" s="43"/>
      <c r="D8" s="44"/>
      <c r="E8" s="44"/>
      <c r="F8" s="44"/>
      <c r="G8" s="44"/>
      <c r="H8" s="44"/>
      <c r="I8" s="6"/>
      <c r="J8" s="6"/>
      <c r="K8" s="6"/>
      <c r="L8" s="6"/>
      <c r="M8" s="6"/>
      <c r="N8" s="13"/>
      <c r="O8" s="13"/>
    </row>
    <row r="9" spans="1:18" ht="19.5" customHeight="1" thickBot="1">
      <c r="A9" s="132" t="s">
        <v>119</v>
      </c>
      <c r="B9" s="133"/>
      <c r="C9" s="133"/>
      <c r="D9" s="133"/>
      <c r="E9" s="134"/>
      <c r="F9" s="134"/>
      <c r="G9" s="45"/>
      <c r="H9" s="45"/>
      <c r="I9" s="6"/>
      <c r="J9" s="6"/>
      <c r="K9" s="6"/>
      <c r="L9" s="6"/>
      <c r="M9" s="6"/>
      <c r="N9" s="13"/>
      <c r="O9" s="13"/>
    </row>
    <row r="10" spans="1:18" s="8" customFormat="1" ht="78" customHeight="1" thickBot="1">
      <c r="A10" s="139" t="s">
        <v>247</v>
      </c>
      <c r="B10" s="140"/>
      <c r="C10" s="140"/>
      <c r="D10" s="140"/>
      <c r="E10" s="140"/>
      <c r="F10" s="140"/>
      <c r="G10" s="140"/>
      <c r="H10" s="140"/>
      <c r="J10" s="98" t="s">
        <v>98</v>
      </c>
      <c r="K10" s="98"/>
      <c r="L10" s="98" t="s">
        <v>8</v>
      </c>
      <c r="M10" s="98"/>
      <c r="N10" s="98" t="s">
        <v>9</v>
      </c>
      <c r="O10" s="98"/>
      <c r="P10" s="98" t="s">
        <v>10</v>
      </c>
      <c r="Q10" s="98"/>
    </row>
    <row r="11" spans="1:18" ht="31.5" customHeight="1" thickBot="1">
      <c r="A11" s="103" t="s">
        <v>204</v>
      </c>
      <c r="B11" s="104"/>
      <c r="C11" s="14" t="s">
        <v>4</v>
      </c>
      <c r="D11" s="101" t="s">
        <v>2</v>
      </c>
      <c r="E11" s="102"/>
      <c r="F11" s="15" t="s">
        <v>355</v>
      </c>
      <c r="G11" s="16" t="s">
        <v>5</v>
      </c>
      <c r="H11" s="16" t="s">
        <v>11</v>
      </c>
      <c r="I11" s="6"/>
      <c r="J11" s="6"/>
      <c r="K11" s="6"/>
      <c r="L11" s="6"/>
      <c r="M11" s="6"/>
      <c r="N11" s="13"/>
      <c r="O11" s="13"/>
    </row>
    <row r="12" spans="1:18" s="8" customFormat="1" ht="34.5" customHeight="1" thickBot="1">
      <c r="A12" s="137" t="s">
        <v>243</v>
      </c>
      <c r="B12" s="138"/>
      <c r="C12" s="138"/>
      <c r="D12" s="138"/>
      <c r="E12" s="56"/>
      <c r="F12" s="19"/>
      <c r="G12" s="19"/>
      <c r="H12" s="19"/>
      <c r="K12" s="8">
        <f>SUM(K13:K32)</f>
        <v>1</v>
      </c>
      <c r="L12" s="54"/>
      <c r="M12" s="54"/>
      <c r="N12" s="54"/>
      <c r="O12" s="54"/>
      <c r="P12" s="54"/>
      <c r="Q12" s="54"/>
    </row>
    <row r="13" spans="1:18" s="22" customFormat="1" ht="65.099999999999994" customHeight="1">
      <c r="A13" s="109"/>
      <c r="B13" s="110"/>
      <c r="C13" s="48" t="s">
        <v>6</v>
      </c>
      <c r="D13" s="124" t="s">
        <v>357</v>
      </c>
      <c r="E13" s="125"/>
      <c r="F13" s="20">
        <v>64064</v>
      </c>
      <c r="G13" s="21">
        <v>1</v>
      </c>
      <c r="H13" s="21">
        <v>1</v>
      </c>
      <c r="J13" s="22" t="b">
        <v>0</v>
      </c>
      <c r="K13" s="22">
        <f>IF(J13=TRUE,1,0)</f>
        <v>0</v>
      </c>
      <c r="L13" s="22" t="b">
        <v>0</v>
      </c>
      <c r="M13" s="22">
        <f>IF(L13=TRUE,1,0)</f>
        <v>0</v>
      </c>
      <c r="N13" s="22" t="b">
        <v>1</v>
      </c>
      <c r="O13" s="22">
        <v>0</v>
      </c>
      <c r="Q13" s="22">
        <v>0</v>
      </c>
      <c r="R13" s="22" t="str">
        <f>IF(AND(M13=0,O13=0),"Т-22Л.0000",IF(AND(M13=0,O13=1),"Т-22Л.0100",IF(AND(M13=1,O13=0),"Т-22Л.1000",IF(AND(M13=1,O13=1),"Т-22Л.1100",))))</f>
        <v>Т-22Л.0000</v>
      </c>
    </row>
    <row r="14" spans="1:18" s="22" customFormat="1" ht="65.099999999999994" customHeight="1">
      <c r="A14" s="111"/>
      <c r="B14" s="112"/>
      <c r="C14" s="90" t="s">
        <v>7</v>
      </c>
      <c r="D14" s="126" t="s">
        <v>230</v>
      </c>
      <c r="E14" s="127"/>
      <c r="F14" s="91">
        <v>62454</v>
      </c>
      <c r="G14" s="92">
        <v>1</v>
      </c>
      <c r="H14" s="92">
        <v>1</v>
      </c>
      <c r="J14" s="22" t="b">
        <v>0</v>
      </c>
      <c r="K14" s="22">
        <f t="shared" ref="K14:K32" si="0">IF(J14=TRUE,1,0)</f>
        <v>0</v>
      </c>
      <c r="M14" s="22">
        <f>M$13</f>
        <v>0</v>
      </c>
      <c r="O14" s="22">
        <v>0</v>
      </c>
      <c r="Q14" s="22">
        <v>0</v>
      </c>
      <c r="R14" s="22" t="str">
        <f>IF(AND(M14=0,O14=0),"Т-20Л.0000",IF(AND(M14=0,O14=1),"Т-20Л.0100",IF(AND(M14=1,O14=0),"Т-20Л.1000",IF(AND(M14=1,O14=1),"Т-20Л.1100",))))</f>
        <v>Т-20Л.0000</v>
      </c>
    </row>
    <row r="15" spans="1:18" s="22" customFormat="1" ht="65.099999999999994" customHeight="1" thickBot="1">
      <c r="A15" s="113"/>
      <c r="B15" s="114"/>
      <c r="C15" s="49" t="s">
        <v>266</v>
      </c>
      <c r="D15" s="115" t="s">
        <v>268</v>
      </c>
      <c r="E15" s="116"/>
      <c r="F15" s="23">
        <v>58719</v>
      </c>
      <c r="G15" s="24"/>
      <c r="H15" s="24"/>
      <c r="J15" s="22" t="b">
        <v>1</v>
      </c>
      <c r="K15" s="22">
        <f t="shared" si="0"/>
        <v>1</v>
      </c>
      <c r="M15" s="22">
        <f>M$13</f>
        <v>0</v>
      </c>
      <c r="O15" s="22">
        <v>0</v>
      </c>
      <c r="Q15" s="22">
        <v>0</v>
      </c>
      <c r="R15" s="22" t="str">
        <f>IF(AND(M15=0,O15=0),"Т-18Л.0000",IF(AND(M15=0,O15=1),"Т-18Л.0100",IF(AND(M15=1,O15=0),"Т-18Л.1000",IF(AND(M15=1,O15=1),"Т-18Л.1100",))))</f>
        <v>Т-18Л.0000</v>
      </c>
    </row>
    <row r="16" spans="1:18" ht="35.25" customHeight="1" thickBot="1">
      <c r="A16" s="103" t="s">
        <v>204</v>
      </c>
      <c r="B16" s="104"/>
      <c r="C16" s="14" t="s">
        <v>4</v>
      </c>
      <c r="D16" s="101" t="s">
        <v>2</v>
      </c>
      <c r="E16" s="102"/>
      <c r="F16" s="15" t="s">
        <v>355</v>
      </c>
      <c r="G16" s="16" t="s">
        <v>5</v>
      </c>
      <c r="H16" s="16" t="s">
        <v>11</v>
      </c>
      <c r="I16" s="6"/>
      <c r="J16" s="6"/>
      <c r="K16" s="6"/>
      <c r="L16" s="6"/>
      <c r="M16" s="6"/>
      <c r="N16" s="13"/>
      <c r="O16" s="13"/>
    </row>
    <row r="17" spans="1:18" s="22" customFormat="1" ht="56.1" customHeight="1">
      <c r="A17" s="109"/>
      <c r="B17" s="110"/>
      <c r="C17" s="48" t="s">
        <v>6</v>
      </c>
      <c r="D17" s="124" t="s">
        <v>231</v>
      </c>
      <c r="E17" s="125"/>
      <c r="F17" s="20">
        <v>64064</v>
      </c>
      <c r="G17" s="21">
        <v>1</v>
      </c>
      <c r="H17" s="21">
        <v>1</v>
      </c>
      <c r="J17" s="22" t="b">
        <v>0</v>
      </c>
      <c r="K17" s="22">
        <f t="shared" si="0"/>
        <v>0</v>
      </c>
      <c r="M17" s="22">
        <f t="shared" ref="M17:M32" si="1">M$13</f>
        <v>0</v>
      </c>
      <c r="O17" s="22">
        <v>0</v>
      </c>
      <c r="Q17" s="22">
        <v>0</v>
      </c>
      <c r="R17" s="22" t="str">
        <f>IF(AND(M17=0,O17=0),"Т-22Пр.0000",IF(AND(M17=0,O17=1),"Т-22Пр.0100",IF(AND(M17=1,O17=0),"Т-22Пр.1000",IF(AND(M17=1,O17=1),"Т-22Пр.1100",))))</f>
        <v>Т-22Пр.0000</v>
      </c>
    </row>
    <row r="18" spans="1:18" s="22" customFormat="1" ht="56.1" customHeight="1">
      <c r="A18" s="111"/>
      <c r="B18" s="112"/>
      <c r="C18" s="90" t="s">
        <v>7</v>
      </c>
      <c r="D18" s="126" t="s">
        <v>229</v>
      </c>
      <c r="E18" s="127"/>
      <c r="F18" s="91">
        <v>62454</v>
      </c>
      <c r="G18" s="92">
        <v>1</v>
      </c>
      <c r="H18" s="92">
        <v>1</v>
      </c>
      <c r="J18" s="22" t="b">
        <v>0</v>
      </c>
      <c r="K18" s="22">
        <f t="shared" si="0"/>
        <v>0</v>
      </c>
      <c r="M18" s="22">
        <f t="shared" si="1"/>
        <v>0</v>
      </c>
      <c r="O18" s="22">
        <v>0</v>
      </c>
      <c r="Q18" s="22">
        <v>0</v>
      </c>
      <c r="R18" s="22" t="str">
        <f>IF(AND(M18=0,O18=0),"Т-20Пр.0000",IF(AND(M18=0,O18=1),"Т-20Пр.0100",IF(AND(M18=1,O18=0),"Т-20Пр.1000",IF(AND(M18=1,O18=1),"Т-20Пр.1100",))))</f>
        <v>Т-20Пр.0000</v>
      </c>
    </row>
    <row r="19" spans="1:18" s="22" customFormat="1" ht="56.1" customHeight="1" thickBot="1">
      <c r="A19" s="111"/>
      <c r="B19" s="112"/>
      <c r="C19" s="49" t="s">
        <v>266</v>
      </c>
      <c r="D19" s="115" t="s">
        <v>267</v>
      </c>
      <c r="E19" s="116"/>
      <c r="F19" s="23">
        <v>58719</v>
      </c>
      <c r="G19" s="24"/>
      <c r="H19" s="24"/>
      <c r="J19" s="22" t="b">
        <v>0</v>
      </c>
      <c r="K19" s="22">
        <f t="shared" si="0"/>
        <v>0</v>
      </c>
      <c r="M19" s="22">
        <f t="shared" si="1"/>
        <v>0</v>
      </c>
      <c r="O19" s="22">
        <v>0</v>
      </c>
      <c r="Q19" s="22">
        <v>0</v>
      </c>
      <c r="R19" s="22" t="str">
        <f>IF(AND(M19=0,O19=0),"Т-18Пр.0000",IF(AND(M19=0,O19=1),"Т-18Пр.0100",IF(AND(M19=1,O19=0),"Т-18Пр.1000",IF(AND(M19=1,O19=1),"Т-18Пр.1100",))))</f>
        <v>Т-18Пр.0000</v>
      </c>
    </row>
    <row r="20" spans="1:18" s="22" customFormat="1" ht="56.1" customHeight="1">
      <c r="A20" s="109"/>
      <c r="B20" s="110"/>
      <c r="C20" s="48" t="s">
        <v>21</v>
      </c>
      <c r="D20" s="124" t="s">
        <v>228</v>
      </c>
      <c r="E20" s="125"/>
      <c r="F20" s="20">
        <v>87157</v>
      </c>
      <c r="G20" s="21">
        <v>1</v>
      </c>
      <c r="H20" s="21">
        <v>1</v>
      </c>
      <c r="J20" s="22" t="b">
        <v>0</v>
      </c>
      <c r="K20" s="22">
        <f t="shared" si="0"/>
        <v>0</v>
      </c>
      <c r="M20" s="22">
        <f t="shared" si="1"/>
        <v>0</v>
      </c>
      <c r="O20" s="22">
        <v>0</v>
      </c>
      <c r="P20" s="22" t="b">
        <v>1</v>
      </c>
      <c r="Q20" s="22">
        <v>0</v>
      </c>
      <c r="R20" s="22" t="str">
        <f>IF(AND(M20=0,O20=0,Q20=0),"Т-922Л.0000",IF(AND(M20=0,O20=0,Q20=1),"Т-922Л.0010",IF(AND(M20=0,O20=1,Q20=0),"Т-922Л.0100",IF(AND(M20=0,O20=1,Q20=1),"Т-922Л.0110",IF(AND(M20=1,O20=0,Q20=0),"Т-922Л.1000",IF(AND(M20=1,O20=0,Q20=1),"Т-922Л.1010",IF(AND(M20=1,O20=1,Q20=0),"Т-922Л.1100",IF(AND(M20=1,O20=1,Q20=1),"Т-922Л.1110",))))))))</f>
        <v>Т-922Л.0000</v>
      </c>
    </row>
    <row r="21" spans="1:18" s="22" customFormat="1" ht="56.1" customHeight="1">
      <c r="A21" s="111"/>
      <c r="B21" s="112"/>
      <c r="C21" s="90" t="s">
        <v>22</v>
      </c>
      <c r="D21" s="126" t="s">
        <v>227</v>
      </c>
      <c r="E21" s="127"/>
      <c r="F21" s="91">
        <v>85833</v>
      </c>
      <c r="G21" s="92">
        <v>1</v>
      </c>
      <c r="H21" s="92">
        <v>1</v>
      </c>
      <c r="J21" s="22" t="b">
        <v>0</v>
      </c>
      <c r="K21" s="22">
        <f t="shared" si="0"/>
        <v>0</v>
      </c>
      <c r="M21" s="22">
        <f t="shared" si="1"/>
        <v>0</v>
      </c>
      <c r="O21" s="22">
        <v>0</v>
      </c>
      <c r="Q21" s="22">
        <v>0</v>
      </c>
      <c r="R21" s="22" t="str">
        <f>IF(AND(M21=0,O21=0,Q21=0),"Т-920Л.0000",IF(AND(M21=0,O21=0,Q21=1),"Т-920Л.0010",IF(AND(M21=0,O21=1,Q21=0),"Т-920Л.0100",IF(AND(M21=0,O21=1,Q21=1),"Т-920Л.0110",IF(AND(M21=1,O21=0,Q21=0),"Т-920Л.1000",IF(AND(M21=1,O21=0,Q21=1),"Т-920Л.1010",IF(AND(M21=1,O21=1,Q21=0),"Т-920Л.1100",IF(AND(M21=1,O21=1,Q21=1),"Т-920Л.1110",))))))))</f>
        <v>Т-920Л.0000</v>
      </c>
    </row>
    <row r="22" spans="1:18" s="22" customFormat="1" ht="56.1" customHeight="1" thickBot="1">
      <c r="A22" s="113"/>
      <c r="B22" s="114"/>
      <c r="C22" s="49" t="s">
        <v>287</v>
      </c>
      <c r="D22" s="115" t="s">
        <v>351</v>
      </c>
      <c r="E22" s="116"/>
      <c r="F22" s="23">
        <v>83345</v>
      </c>
      <c r="G22" s="24"/>
      <c r="H22" s="24"/>
      <c r="J22" s="22" t="b">
        <v>0</v>
      </c>
      <c r="K22" s="22">
        <f t="shared" si="0"/>
        <v>0</v>
      </c>
      <c r="M22" s="22">
        <f t="shared" si="1"/>
        <v>0</v>
      </c>
      <c r="O22" s="22">
        <v>0</v>
      </c>
      <c r="Q22" s="22">
        <v>0</v>
      </c>
      <c r="R22" s="22" t="str">
        <f>IF(AND(M22=0,O22=0,Q22=0),"Т-918Л.0000",IF(AND(M22=0,O22=0,Q22=1),"Т-918Л.0010",IF(AND(M22=0,O22=1,Q22=0),"Т-918Л.0100",IF(AND(M22=0,O22=1,Q22=1),"Т-918Л.0110",IF(AND(M22=1,O22=0,Q22=0),"Т-918Л.1000",IF(AND(M22=1,O22=0,Q22=1),"Т-918Л.1010",IF(AND(M22=1,O22=1,Q22=0),"Т-918Л.1100",IF(AND(M22=1,O22=1,Q22=1),"Т-918Л.1110",))))))))</f>
        <v>Т-918Л.0000</v>
      </c>
    </row>
    <row r="23" spans="1:18" s="22" customFormat="1" ht="56.1" customHeight="1">
      <c r="A23" s="109"/>
      <c r="B23" s="110"/>
      <c r="C23" s="48" t="s">
        <v>24</v>
      </c>
      <c r="D23" s="124" t="s">
        <v>232</v>
      </c>
      <c r="E23" s="125"/>
      <c r="F23" s="20">
        <v>82953</v>
      </c>
      <c r="G23" s="21">
        <v>1</v>
      </c>
      <c r="H23" s="21">
        <v>1</v>
      </c>
      <c r="J23" s="22" t="b">
        <v>0</v>
      </c>
      <c r="K23" s="22">
        <f t="shared" si="0"/>
        <v>0</v>
      </c>
      <c r="M23" s="22">
        <f t="shared" si="1"/>
        <v>0</v>
      </c>
      <c r="O23" s="22">
        <v>0</v>
      </c>
      <c r="Q23" s="22">
        <v>0</v>
      </c>
      <c r="R23" s="22" t="str">
        <f>IF(AND(M23=0,O23=0,Q23=0),"Т-822Л.0000",IF(AND(M23=0,O23=0,Q23=1),"Т-822Л.0010",IF(AND(M23=0,O23=1,Q23=0),"Т-822Л.0100",IF(AND(M23=0,O23=1,Q23=1),"Т-822Л.0110",IF(AND(M23=1,O23=0,Q23=0),"Т-822Л.1000",IF(AND(M23=1,O23=0,Q23=1),"Т-822Л.1010",IF(AND(M23=1,O23=1,Q23=0),"Т-822Л.1100",IF(AND(M23=1,O23=1,Q23=1),"Т-822Л.1110",))))))))</f>
        <v>Т-822Л.0000</v>
      </c>
    </row>
    <row r="24" spans="1:18" s="22" customFormat="1" ht="56.1" customHeight="1">
      <c r="A24" s="111"/>
      <c r="B24" s="112"/>
      <c r="C24" s="90" t="s">
        <v>23</v>
      </c>
      <c r="D24" s="126" t="s">
        <v>233</v>
      </c>
      <c r="E24" s="127"/>
      <c r="F24" s="91">
        <v>81679</v>
      </c>
      <c r="G24" s="92">
        <v>1</v>
      </c>
      <c r="H24" s="92">
        <v>1</v>
      </c>
      <c r="J24" s="22" t="b">
        <v>0</v>
      </c>
      <c r="K24" s="22">
        <f t="shared" si="0"/>
        <v>0</v>
      </c>
      <c r="M24" s="22">
        <f t="shared" si="1"/>
        <v>0</v>
      </c>
      <c r="O24" s="22">
        <v>0</v>
      </c>
      <c r="Q24" s="22">
        <v>0</v>
      </c>
      <c r="R24" s="22" t="str">
        <f>IF(AND(M24=0,O24=0,Q24=0),"Т-820Л.0000",IF(AND(M24=0,O24=0,Q24=1),"Т-820Л.0010",IF(AND(M24=0,O24=1,Q24=0),"Т-820Л.0100",IF(AND(M24=0,O24=1,Q24=1),"Т-820Л.0110",IF(AND(M24=1,O24=0,Q24=0),"Т-820Л.1000",IF(AND(M24=1,O24=0,Q24=1),"Т-820Л.1010",IF(AND(M24=1,O24=1,Q24=0),"Т-820Л.1100",IF(AND(M24=1,O24=1,Q24=1),"Т-820Л.1110",))))))))</f>
        <v>Т-820Л.0000</v>
      </c>
    </row>
    <row r="25" spans="1:18" s="22" customFormat="1" ht="56.1" customHeight="1" thickBot="1">
      <c r="A25" s="113"/>
      <c r="B25" s="114"/>
      <c r="C25" s="49" t="s">
        <v>319</v>
      </c>
      <c r="D25" s="115" t="s">
        <v>352</v>
      </c>
      <c r="E25" s="116"/>
      <c r="F25" s="23">
        <v>79141</v>
      </c>
      <c r="G25" s="24"/>
      <c r="H25" s="24"/>
      <c r="J25" s="22" t="b">
        <v>0</v>
      </c>
      <c r="K25" s="22">
        <f t="shared" si="0"/>
        <v>0</v>
      </c>
      <c r="M25" s="22">
        <f t="shared" si="1"/>
        <v>0</v>
      </c>
      <c r="O25" s="22">
        <v>0</v>
      </c>
      <c r="Q25" s="22">
        <v>0</v>
      </c>
      <c r="R25" s="22" t="str">
        <f>IF(AND(M25=0,O25=0,Q25=0),"Т-818Л.0000",IF(AND(M25=0,O25=0,Q25=1),"Т-818Л.0010",IF(AND(M25=0,O25=1,Q25=0),"Т-818Л.0100",IF(AND(M25=0,O25=1,Q25=1),"Т-818Л.0110",IF(AND(M25=1,O25=0,Q25=0),"Т-818Л.1000",IF(AND(M25=1,O25=0,Q25=1),"Т-818Л.1010",IF(AND(M25=1,O25=1,Q25=0),"Т-818Л.1100",IF(AND(M25=1,O25=1,Q25=1),"Т-818Л.1110",))))))))</f>
        <v>Т-818Л.0000</v>
      </c>
    </row>
    <row r="26" spans="1:18" ht="35.25" customHeight="1" thickBot="1">
      <c r="A26" s="103" t="s">
        <v>204</v>
      </c>
      <c r="B26" s="104"/>
      <c r="C26" s="14" t="s">
        <v>4</v>
      </c>
      <c r="D26" s="101" t="s">
        <v>2</v>
      </c>
      <c r="E26" s="102"/>
      <c r="F26" s="15" t="s">
        <v>355</v>
      </c>
      <c r="G26" s="16" t="s">
        <v>5</v>
      </c>
      <c r="H26" s="16" t="s">
        <v>11</v>
      </c>
      <c r="I26" s="6"/>
      <c r="J26" s="6"/>
      <c r="K26" s="6"/>
      <c r="L26" s="6"/>
      <c r="M26" s="6"/>
      <c r="N26" s="13"/>
      <c r="O26" s="13"/>
    </row>
    <row r="27" spans="1:18" s="22" customFormat="1" ht="59.1" customHeight="1">
      <c r="A27" s="109"/>
      <c r="B27" s="110"/>
      <c r="C27" s="48" t="s">
        <v>21</v>
      </c>
      <c r="D27" s="124" t="s">
        <v>234</v>
      </c>
      <c r="E27" s="125"/>
      <c r="F27" s="20">
        <v>87157</v>
      </c>
      <c r="G27" s="21">
        <v>1</v>
      </c>
      <c r="H27" s="21">
        <v>1</v>
      </c>
      <c r="J27" s="22" t="b">
        <v>0</v>
      </c>
      <c r="K27" s="22">
        <f t="shared" si="0"/>
        <v>0</v>
      </c>
      <c r="M27" s="22">
        <f t="shared" si="1"/>
        <v>0</v>
      </c>
      <c r="O27" s="22">
        <v>0</v>
      </c>
      <c r="Q27" s="22">
        <v>0</v>
      </c>
      <c r="R27" s="22" t="str">
        <f>IF(AND(M27=0,O27=0,Q27=0),"Т-922Пр.0000",IF(AND(M27=0,O27=0,Q27=1),"Т-922Пр.0010",IF(AND(M27=0,O27=1,Q27=0),"Т-922Пр.0100",IF(AND(M27=0,O27=1,Q27=1),"Т-922Пр.0110",IF(AND(M27=1,O27=0,Q27=0),"Т-922Пр.1000",IF(AND(M27=1,O27=0,Q27=1),"Т-922Пр.1010",IF(AND(M27=1,O27=1,Q27=0),"Т-922Пр.1100",IF(AND(M27=1,O27=1,Q27=1),"Т-922Пр.1110",))))))))</f>
        <v>Т-922Пр.0000</v>
      </c>
    </row>
    <row r="28" spans="1:18" s="22" customFormat="1" ht="59.1" customHeight="1">
      <c r="A28" s="111"/>
      <c r="B28" s="112"/>
      <c r="C28" s="90" t="s">
        <v>22</v>
      </c>
      <c r="D28" s="126" t="s">
        <v>235</v>
      </c>
      <c r="E28" s="127"/>
      <c r="F28" s="91">
        <v>85833</v>
      </c>
      <c r="G28" s="92">
        <v>1</v>
      </c>
      <c r="H28" s="92">
        <v>1</v>
      </c>
      <c r="J28" s="22" t="b">
        <v>0</v>
      </c>
      <c r="K28" s="22">
        <f t="shared" si="0"/>
        <v>0</v>
      </c>
      <c r="M28" s="22">
        <f t="shared" si="1"/>
        <v>0</v>
      </c>
      <c r="O28" s="22">
        <v>0</v>
      </c>
      <c r="Q28" s="22">
        <v>0</v>
      </c>
      <c r="R28" s="22" t="str">
        <f>IF(AND(M28=0,O28=0,Q28=0),"Т-920Пр.0000",IF(AND(M28=0,O28=0,Q28=1),"Т-920Пр.0010",IF(AND(M28=0,O28=1,Q28=0),"Т-920Пр.0100",IF(AND(M28=0,O28=1,Q28=1),"Т-920Пр.0110",IF(AND(M28=1,O28=0,Q28=0),"Т-920Пр.1000",IF(AND(M28=1,O28=0,Q28=1),"Т-920Пр.1010",IF(AND(M28=1,O28=1,Q28=0),"Т-920Пр.1100",IF(AND(M28=1,O28=1,Q28=1),"Т-920Пр.1110",))))))))</f>
        <v>Т-920Пр.0000</v>
      </c>
    </row>
    <row r="29" spans="1:18" s="22" customFormat="1" ht="59.1" customHeight="1" thickBot="1">
      <c r="A29" s="113"/>
      <c r="B29" s="114"/>
      <c r="C29" s="49" t="s">
        <v>287</v>
      </c>
      <c r="D29" s="115" t="s">
        <v>353</v>
      </c>
      <c r="E29" s="116"/>
      <c r="F29" s="23">
        <v>83345</v>
      </c>
      <c r="G29" s="24"/>
      <c r="H29" s="24"/>
      <c r="J29" s="22" t="b">
        <v>0</v>
      </c>
      <c r="K29" s="22">
        <f t="shared" si="0"/>
        <v>0</v>
      </c>
      <c r="M29" s="22">
        <f t="shared" si="1"/>
        <v>0</v>
      </c>
      <c r="O29" s="22">
        <v>0</v>
      </c>
      <c r="Q29" s="22">
        <v>0</v>
      </c>
      <c r="R29" s="22" t="str">
        <f>IF(AND(M29=0,O29=0,Q29=0),"Т-918Пр.0000",IF(AND(M29=0,O29=0,Q29=1),"Т-918Пр.0010",IF(AND(M29=0,O29=1,Q29=0),"Т-918Пр.0100",IF(AND(M29=0,O29=1,Q29=1),"Т-918Пр.0110",IF(AND(M29=1,O29=0,Q29=0),"Т-918Пр.1000",IF(AND(M29=1,O29=0,Q29=1),"Т-918Пр.1010",IF(AND(M29=1,O29=1,Q29=0),"Т-918Пр.1100",IF(AND(M29=1,O29=1,Q29=1),"Т-918Пр.1110",))))))))</f>
        <v>Т-918Пр.0000</v>
      </c>
    </row>
    <row r="30" spans="1:18" s="22" customFormat="1" ht="59.1" customHeight="1">
      <c r="A30" s="109"/>
      <c r="B30" s="117"/>
      <c r="C30" s="48" t="s">
        <v>24</v>
      </c>
      <c r="D30" s="124" t="s">
        <v>236</v>
      </c>
      <c r="E30" s="125"/>
      <c r="F30" s="20">
        <v>82953</v>
      </c>
      <c r="G30" s="96">
        <v>1</v>
      </c>
      <c r="H30" s="21">
        <v>1</v>
      </c>
      <c r="J30" s="22" t="b">
        <v>0</v>
      </c>
      <c r="K30" s="22">
        <f t="shared" si="0"/>
        <v>0</v>
      </c>
      <c r="M30" s="22">
        <f t="shared" si="1"/>
        <v>0</v>
      </c>
      <c r="O30" s="22">
        <v>0</v>
      </c>
      <c r="Q30" s="22">
        <v>0</v>
      </c>
      <c r="R30" s="22" t="str">
        <f>IF(AND(M30=0,O30=0,Q30=0),"Т-822Пр.0000",IF(AND(M30=0,O30=0,Q30=1),"Т-822Пр.0010",IF(AND(M30=0,O30=1,Q30=0),"Т-822Пр.0100",IF(AND(M30=0,O30=1,Q30=1),"Т-822Пр.0110",IF(AND(M30=1,O30=0,Q30=0),"Т-822Пр.1000",IF(AND(M30=1,O30=0,Q30=1),"Т-822Пр.1010",IF(AND(M30=1,O30=1,Q30=0),"Т-822Пр.1100",IF(AND(M30=1,O30=1,Q30=1),"Т-822Пр.1110",))))))))</f>
        <v>Т-822Пр.0000</v>
      </c>
    </row>
    <row r="31" spans="1:18" s="22" customFormat="1" ht="59.1" customHeight="1">
      <c r="A31" s="111"/>
      <c r="B31" s="118"/>
      <c r="C31" s="90" t="s">
        <v>23</v>
      </c>
      <c r="D31" s="126" t="s">
        <v>237</v>
      </c>
      <c r="E31" s="127"/>
      <c r="F31" s="91">
        <v>81679</v>
      </c>
      <c r="G31" s="97">
        <v>1</v>
      </c>
      <c r="H31" s="92">
        <v>1</v>
      </c>
      <c r="J31" s="22" t="b">
        <v>0</v>
      </c>
      <c r="K31" s="22">
        <f t="shared" si="0"/>
        <v>0</v>
      </c>
      <c r="M31" s="22">
        <f t="shared" si="1"/>
        <v>0</v>
      </c>
      <c r="O31" s="22">
        <v>0</v>
      </c>
      <c r="Q31" s="22">
        <v>0</v>
      </c>
      <c r="R31" s="22" t="str">
        <f>IF(AND(M31=0,O31=0,Q31=0),"Т-820Пр.0000",IF(AND(M31=0,O31=0,Q31=1),"Т-820Пр.0010",IF(AND(M31=0,O31=1,Q31=0),"Т-820Пр.0100",IF(AND(M31=0,O31=1,Q31=1),"Т-820Пр.0110",IF(AND(M31=1,O31=0,Q31=0),"Т-820Пр.1000",IF(AND(M31=1,O31=0,Q31=1),"Т-820Пр.1010",IF(AND(M31=1,O31=1,Q31=0),"Т-820Пр.1100",IF(AND(M31=1,O31=1,Q31=1),"Т-820Пр.1110",))))))))</f>
        <v>Т-820Пр.0000</v>
      </c>
    </row>
    <row r="32" spans="1:18" s="22" customFormat="1" ht="59.1" customHeight="1" thickBot="1">
      <c r="A32" s="113"/>
      <c r="B32" s="119"/>
      <c r="C32" s="49" t="s">
        <v>319</v>
      </c>
      <c r="D32" s="115" t="s">
        <v>354</v>
      </c>
      <c r="E32" s="116"/>
      <c r="F32" s="23">
        <v>79141</v>
      </c>
      <c r="G32" s="93"/>
      <c r="H32" s="93"/>
      <c r="I32" s="88"/>
      <c r="J32" s="22" t="b">
        <v>0</v>
      </c>
      <c r="K32" s="22">
        <f t="shared" si="0"/>
        <v>0</v>
      </c>
      <c r="M32" s="22">
        <f t="shared" si="1"/>
        <v>0</v>
      </c>
      <c r="O32" s="22">
        <v>0</v>
      </c>
      <c r="Q32" s="22">
        <v>0</v>
      </c>
      <c r="R32" s="22" t="str">
        <f>IF(AND(M32=0,O32=0,Q32=0),"Т-818Пр.0000",IF(AND(M32=0,O32=0,Q32=1),"Т-818Пр.0010",IF(AND(M32=0,O32=1,Q32=0),"Т-818Пр.0100",IF(AND(M32=0,O32=1,Q32=1),"Т-818Пр.0110",IF(AND(M32=1,O32=0,Q32=0),"Т-818Пр.1000",IF(AND(M32=1,O32=0,Q32=1),"Т-818Пр.1010",IF(AND(M32=1,O32=1,Q32=0),"Т-818Пр.1100",IF(AND(M32=1,O32=1,Q32=1),"Т-818Пр.1110",))))))))</f>
        <v>Т-818Пр.0000</v>
      </c>
    </row>
    <row r="33" spans="1:17" s="22" customFormat="1" ht="30" customHeight="1" thickBot="1">
      <c r="A33" s="137" t="s">
        <v>97</v>
      </c>
      <c r="B33" s="138"/>
      <c r="C33" s="149"/>
      <c r="D33" s="149"/>
      <c r="E33" s="56"/>
      <c r="F33" s="25"/>
      <c r="G33" s="26"/>
      <c r="H33" s="26"/>
    </row>
    <row r="34" spans="1:17" s="8" customFormat="1" ht="78.75" customHeight="1" thickBot="1">
      <c r="A34" s="28"/>
      <c r="B34" s="47"/>
      <c r="C34" s="27" t="s">
        <v>0</v>
      </c>
      <c r="D34" s="99" t="s">
        <v>205</v>
      </c>
      <c r="E34" s="100"/>
      <c r="F34" s="20">
        <v>0</v>
      </c>
      <c r="G34" s="17"/>
      <c r="H34" s="17"/>
      <c r="I34" s="29" t="s">
        <v>3</v>
      </c>
      <c r="J34" s="29"/>
      <c r="K34" s="29"/>
      <c r="N34" s="6"/>
      <c r="O34" s="6"/>
    </row>
    <row r="35" spans="1:17" ht="36" customHeight="1" thickBot="1">
      <c r="A35" s="135" t="s">
        <v>224</v>
      </c>
      <c r="B35" s="136"/>
      <c r="C35" s="136"/>
      <c r="D35" s="136"/>
      <c r="E35" s="55"/>
      <c r="F35" s="40"/>
      <c r="G35" s="40"/>
      <c r="H35" s="40"/>
      <c r="I35" s="6"/>
      <c r="J35" s="6"/>
      <c r="K35" s="6"/>
      <c r="L35" s="6"/>
      <c r="M35" s="6"/>
      <c r="N35" s="13"/>
      <c r="O35" s="13"/>
    </row>
    <row r="36" spans="1:17" s="8" customFormat="1" ht="43.5" customHeight="1" thickBot="1">
      <c r="A36" s="139" t="s">
        <v>238</v>
      </c>
      <c r="B36" s="140"/>
      <c r="C36" s="140"/>
      <c r="D36" s="140"/>
      <c r="E36" s="53"/>
      <c r="F36" s="17"/>
      <c r="G36" s="18"/>
      <c r="H36" s="18"/>
      <c r="J36" s="122"/>
      <c r="K36" s="122"/>
      <c r="L36" s="98"/>
      <c r="M36" s="98"/>
      <c r="N36" s="98"/>
      <c r="O36" s="98"/>
      <c r="P36" s="98"/>
      <c r="Q36" s="98"/>
    </row>
    <row r="37" spans="1:17" ht="36" customHeight="1" thickBot="1">
      <c r="A37" s="38" t="s">
        <v>118</v>
      </c>
      <c r="B37" s="38" t="s">
        <v>104</v>
      </c>
      <c r="C37" s="14" t="s">
        <v>4</v>
      </c>
      <c r="D37" s="101" t="s">
        <v>2</v>
      </c>
      <c r="E37" s="102"/>
      <c r="F37" s="15" t="s">
        <v>355</v>
      </c>
      <c r="G37" s="16" t="s">
        <v>5</v>
      </c>
      <c r="H37" s="16" t="s">
        <v>11</v>
      </c>
      <c r="I37" s="6"/>
      <c r="J37" s="6"/>
      <c r="K37" s="6"/>
      <c r="L37" s="6"/>
      <c r="M37" s="6"/>
    </row>
    <row r="38" spans="1:17" s="8" customFormat="1" ht="81.75" customHeight="1" thickBot="1">
      <c r="A38" s="33"/>
      <c r="B38" s="58" t="s">
        <v>226</v>
      </c>
      <c r="C38" s="59" t="s">
        <v>105</v>
      </c>
      <c r="D38" s="99" t="s">
        <v>225</v>
      </c>
      <c r="E38" s="100"/>
      <c r="F38" s="51"/>
      <c r="G38" s="30"/>
      <c r="H38" s="30"/>
      <c r="J38" s="54"/>
      <c r="K38" s="54"/>
      <c r="L38" s="54"/>
      <c r="M38" s="54"/>
      <c r="N38" s="54"/>
      <c r="O38" s="54"/>
      <c r="P38" s="54"/>
      <c r="Q38" s="54"/>
    </row>
    <row r="39" spans="1:17" ht="36" customHeight="1" thickBot="1">
      <c r="A39" s="135" t="s">
        <v>258</v>
      </c>
      <c r="B39" s="136"/>
      <c r="C39" s="136"/>
      <c r="D39" s="136"/>
      <c r="E39" s="55"/>
      <c r="F39" s="40"/>
      <c r="G39" s="40"/>
      <c r="H39" s="40"/>
      <c r="I39" s="6"/>
      <c r="J39" s="6"/>
      <c r="K39" s="6"/>
      <c r="L39" s="6"/>
      <c r="M39" s="6"/>
      <c r="N39" s="13"/>
      <c r="O39" s="13"/>
    </row>
    <row r="40" spans="1:17" ht="36" customHeight="1" thickBot="1">
      <c r="A40" s="38" t="s">
        <v>118</v>
      </c>
      <c r="B40" s="38" t="s">
        <v>104</v>
      </c>
      <c r="C40" s="14" t="s">
        <v>4</v>
      </c>
      <c r="D40" s="101" t="s">
        <v>2</v>
      </c>
      <c r="E40" s="102"/>
      <c r="F40" s="15" t="s">
        <v>355</v>
      </c>
      <c r="G40" s="16" t="s">
        <v>5</v>
      </c>
      <c r="H40" s="16" t="s">
        <v>11</v>
      </c>
      <c r="I40" s="6"/>
      <c r="J40" s="6"/>
      <c r="K40" s="6"/>
      <c r="L40" s="6"/>
      <c r="M40" s="6"/>
    </row>
    <row r="41" spans="1:17" s="60" customFormat="1" ht="85.5" customHeight="1" thickBot="1">
      <c r="A41" s="34"/>
      <c r="B41" s="58" t="s">
        <v>115</v>
      </c>
      <c r="C41" s="59" t="s">
        <v>116</v>
      </c>
      <c r="D41" s="99" t="s">
        <v>114</v>
      </c>
      <c r="E41" s="100"/>
      <c r="F41" s="46">
        <v>14599</v>
      </c>
      <c r="G41" s="30"/>
      <c r="H41" s="30"/>
    </row>
    <row r="42" spans="1:17" ht="36" customHeight="1" thickBot="1">
      <c r="A42" s="135" t="s">
        <v>117</v>
      </c>
      <c r="B42" s="136"/>
      <c r="C42" s="136"/>
      <c r="D42" s="136"/>
      <c r="E42" s="55"/>
      <c r="F42" s="40"/>
      <c r="G42" s="40"/>
      <c r="H42" s="40"/>
      <c r="I42" s="6"/>
      <c r="J42" s="6"/>
      <c r="K42" s="6"/>
      <c r="L42" s="6"/>
      <c r="M42" s="6"/>
      <c r="N42" s="13"/>
      <c r="O42" s="13"/>
    </row>
    <row r="43" spans="1:17" s="60" customFormat="1" ht="95.25" customHeight="1" thickBot="1">
      <c r="A43" s="35"/>
      <c r="B43" s="68">
        <v>42003</v>
      </c>
      <c r="C43" s="35"/>
      <c r="D43" s="143" t="s">
        <v>222</v>
      </c>
      <c r="E43" s="144"/>
      <c r="F43" s="46"/>
      <c r="G43" s="30"/>
      <c r="H43" s="30"/>
    </row>
    <row r="44" spans="1:17" s="60" customFormat="1" ht="82.5" customHeight="1" thickBot="1">
      <c r="A44" s="30"/>
      <c r="B44" s="30">
        <v>42002</v>
      </c>
      <c r="C44" s="30"/>
      <c r="D44" s="143" t="s">
        <v>223</v>
      </c>
      <c r="E44" s="144"/>
      <c r="F44" s="31"/>
      <c r="G44" s="17"/>
      <c r="H44" s="17"/>
    </row>
    <row r="45" spans="1:17" ht="29.25" customHeight="1" thickBot="1">
      <c r="A45" s="120" t="s">
        <v>107</v>
      </c>
      <c r="B45" s="121"/>
      <c r="C45" s="121"/>
      <c r="D45" s="121"/>
      <c r="E45" s="55"/>
      <c r="F45" s="40"/>
      <c r="G45" s="40"/>
      <c r="H45" s="40"/>
      <c r="I45" s="6"/>
      <c r="J45" s="6"/>
      <c r="K45" s="6"/>
      <c r="L45" s="6"/>
      <c r="M45" s="6"/>
      <c r="N45" s="13"/>
      <c r="O45" s="13"/>
    </row>
    <row r="46" spans="1:17" ht="110.1" customHeight="1" thickBot="1">
      <c r="A46" s="139" t="s">
        <v>254</v>
      </c>
      <c r="B46" s="140"/>
      <c r="C46" s="140"/>
      <c r="D46" s="140"/>
      <c r="E46" s="140"/>
      <c r="F46" s="140"/>
      <c r="G46" s="140"/>
      <c r="H46" s="140"/>
      <c r="I46" s="6"/>
      <c r="J46" s="6"/>
      <c r="K46" s="6"/>
      <c r="L46" s="6"/>
      <c r="M46" s="6"/>
      <c r="N46" s="13"/>
      <c r="O46" s="13"/>
    </row>
    <row r="47" spans="1:17" ht="33" customHeight="1" thickBot="1">
      <c r="A47" s="38" t="s">
        <v>118</v>
      </c>
      <c r="B47" s="38" t="s">
        <v>104</v>
      </c>
      <c r="C47" s="14" t="s">
        <v>4</v>
      </c>
      <c r="D47" s="101" t="s">
        <v>2</v>
      </c>
      <c r="E47" s="102"/>
      <c r="F47" s="15" t="s">
        <v>355</v>
      </c>
      <c r="G47" s="16" t="s">
        <v>5</v>
      </c>
      <c r="H47" s="16" t="s">
        <v>11</v>
      </c>
      <c r="I47" s="6"/>
      <c r="J47" s="6"/>
      <c r="K47" s="6"/>
      <c r="L47" s="6"/>
      <c r="M47" s="6"/>
    </row>
    <row r="48" spans="1:17" s="60" customFormat="1" ht="65.099999999999994" customHeight="1" thickBot="1">
      <c r="A48" s="34"/>
      <c r="B48" s="58" t="s">
        <v>239</v>
      </c>
      <c r="C48" s="59" t="s">
        <v>106</v>
      </c>
      <c r="D48" s="99" t="s">
        <v>245</v>
      </c>
      <c r="E48" s="100"/>
      <c r="F48" s="46">
        <v>54905</v>
      </c>
      <c r="G48" s="30"/>
      <c r="H48" s="30"/>
    </row>
    <row r="49" spans="1:23" ht="24.75" customHeight="1" thickBot="1">
      <c r="A49" s="107" t="s">
        <v>109</v>
      </c>
      <c r="B49" s="108"/>
      <c r="C49" s="108"/>
      <c r="D49" s="108"/>
      <c r="E49" s="52"/>
      <c r="F49" s="37"/>
      <c r="G49" s="32"/>
      <c r="H49" s="32"/>
      <c r="I49" s="6"/>
      <c r="J49" s="6"/>
      <c r="K49" s="6"/>
      <c r="L49" s="6"/>
      <c r="M49" s="6"/>
      <c r="N49" s="13"/>
      <c r="O49" s="13"/>
    </row>
    <row r="50" spans="1:23" s="60" customFormat="1" ht="65.099999999999994" customHeight="1" thickBot="1">
      <c r="A50" s="36"/>
      <c r="B50" s="58" t="s">
        <v>240</v>
      </c>
      <c r="C50" s="59" t="s">
        <v>108</v>
      </c>
      <c r="D50" s="99" t="s">
        <v>246</v>
      </c>
      <c r="E50" s="100"/>
      <c r="F50" s="46">
        <v>46742</v>
      </c>
      <c r="G50" s="30"/>
      <c r="H50" s="30"/>
    </row>
    <row r="51" spans="1:23" s="60" customFormat="1" ht="65.099999999999994" customHeight="1" thickBot="1">
      <c r="A51" s="36"/>
      <c r="B51" s="58" t="s">
        <v>206</v>
      </c>
      <c r="C51" s="59" t="s">
        <v>106</v>
      </c>
      <c r="D51" s="99" t="s">
        <v>362</v>
      </c>
      <c r="E51" s="100"/>
      <c r="F51" s="46">
        <v>74037</v>
      </c>
      <c r="G51" s="30"/>
      <c r="H51" s="30"/>
    </row>
    <row r="52" spans="1:23" s="60" customFormat="1" ht="65.099999999999994" customHeight="1" thickBot="1">
      <c r="A52" s="36"/>
      <c r="B52" s="58" t="s">
        <v>241</v>
      </c>
      <c r="C52" s="59" t="s">
        <v>106</v>
      </c>
      <c r="D52" s="99" t="s">
        <v>248</v>
      </c>
      <c r="E52" s="100"/>
      <c r="F52" s="46">
        <v>70222</v>
      </c>
      <c r="G52" s="30"/>
      <c r="H52" s="30"/>
    </row>
    <row r="53" spans="1:23" s="60" customFormat="1" ht="65.099999999999994" customHeight="1" thickBot="1">
      <c r="A53" s="36"/>
      <c r="B53" s="58" t="s">
        <v>242</v>
      </c>
      <c r="C53" s="59" t="s">
        <v>106</v>
      </c>
      <c r="D53" s="99" t="s">
        <v>249</v>
      </c>
      <c r="E53" s="100"/>
      <c r="F53" s="46">
        <v>31489</v>
      </c>
      <c r="G53" s="30"/>
      <c r="H53" s="30"/>
      <c r="V53" s="50"/>
      <c r="W53" s="50"/>
    </row>
    <row r="54" spans="1:23" ht="32.25" customHeight="1" thickBot="1">
      <c r="A54" s="135" t="s">
        <v>110</v>
      </c>
      <c r="B54" s="136"/>
      <c r="C54" s="136"/>
      <c r="D54" s="136"/>
      <c r="E54" s="55"/>
      <c r="F54" s="40"/>
      <c r="G54" s="40"/>
      <c r="H54" s="40"/>
      <c r="I54" s="6"/>
      <c r="J54" s="6"/>
      <c r="K54" s="6"/>
      <c r="L54" s="6"/>
      <c r="M54" s="6"/>
      <c r="N54" s="13"/>
      <c r="O54" s="13"/>
    </row>
    <row r="55" spans="1:23" ht="81" customHeight="1" thickBot="1">
      <c r="A55" s="139" t="s">
        <v>259</v>
      </c>
      <c r="B55" s="140"/>
      <c r="C55" s="140"/>
      <c r="D55" s="140"/>
      <c r="E55" s="140"/>
      <c r="F55" s="140"/>
      <c r="G55" s="140"/>
      <c r="H55" s="140"/>
      <c r="I55" s="6"/>
      <c r="J55" s="6"/>
      <c r="K55" s="6"/>
      <c r="L55" s="6"/>
      <c r="M55" s="6"/>
      <c r="N55" s="13"/>
      <c r="O55" s="13"/>
    </row>
    <row r="56" spans="1:23" ht="33" customHeight="1" thickBot="1">
      <c r="A56" s="38" t="s">
        <v>118</v>
      </c>
      <c r="B56" s="38" t="s">
        <v>104</v>
      </c>
      <c r="C56" s="14" t="s">
        <v>4</v>
      </c>
      <c r="D56" s="101" t="s">
        <v>2</v>
      </c>
      <c r="E56" s="102"/>
      <c r="F56" s="15" t="s">
        <v>355</v>
      </c>
      <c r="G56" s="16" t="s">
        <v>5</v>
      </c>
      <c r="H56" s="16" t="s">
        <v>11</v>
      </c>
      <c r="I56" s="6"/>
      <c r="J56" s="6"/>
      <c r="K56" s="6"/>
      <c r="L56" s="6"/>
      <c r="M56" s="6"/>
    </row>
    <row r="57" spans="1:23" s="60" customFormat="1" ht="57" customHeight="1" thickBot="1">
      <c r="A57" s="105"/>
      <c r="B57" s="58" t="s">
        <v>207</v>
      </c>
      <c r="C57" s="141" t="s">
        <v>111</v>
      </c>
      <c r="D57" s="99" t="s">
        <v>360</v>
      </c>
      <c r="E57" s="100"/>
      <c r="F57" s="46">
        <v>33510</v>
      </c>
      <c r="G57" s="30"/>
      <c r="H57" s="30"/>
    </row>
    <row r="58" spans="1:23" s="60" customFormat="1" ht="57" customHeight="1" thickBot="1">
      <c r="A58" s="106"/>
      <c r="B58" s="58" t="s">
        <v>208</v>
      </c>
      <c r="C58" s="142"/>
      <c r="D58" s="99" t="s">
        <v>361</v>
      </c>
      <c r="E58" s="100"/>
      <c r="F58" s="46">
        <v>34119</v>
      </c>
      <c r="G58" s="30"/>
      <c r="H58" s="30"/>
    </row>
    <row r="59" spans="1:23" s="60" customFormat="1" ht="87" customHeight="1" thickBot="1">
      <c r="A59" s="105"/>
      <c r="B59" s="58" t="s">
        <v>209</v>
      </c>
      <c r="C59" s="141" t="s">
        <v>112</v>
      </c>
      <c r="D59" s="99" t="s">
        <v>250</v>
      </c>
      <c r="E59" s="100"/>
      <c r="F59" s="46">
        <v>44932</v>
      </c>
      <c r="G59" s="30"/>
      <c r="H59" s="30"/>
    </row>
    <row r="60" spans="1:23" s="60" customFormat="1" ht="53.25" customHeight="1" thickBot="1">
      <c r="A60" s="106"/>
      <c r="B60" s="58" t="s">
        <v>210</v>
      </c>
      <c r="C60" s="142"/>
      <c r="D60" s="99" t="s">
        <v>358</v>
      </c>
      <c r="E60" s="100"/>
      <c r="F60" s="46">
        <v>45534</v>
      </c>
      <c r="G60" s="30"/>
      <c r="H60" s="30"/>
    </row>
    <row r="61" spans="1:23" s="60" customFormat="1" ht="93" customHeight="1" thickBot="1">
      <c r="A61" s="105"/>
      <c r="B61" s="58" t="s">
        <v>211</v>
      </c>
      <c r="C61" s="141" t="s">
        <v>113</v>
      </c>
      <c r="D61" s="99" t="s">
        <v>251</v>
      </c>
      <c r="E61" s="100"/>
      <c r="F61" s="46">
        <v>60650</v>
      </c>
      <c r="G61" s="30"/>
      <c r="H61" s="30"/>
    </row>
    <row r="62" spans="1:23" s="60" customFormat="1" ht="54.95" customHeight="1" thickBot="1">
      <c r="A62" s="106"/>
      <c r="B62" s="58" t="s">
        <v>212</v>
      </c>
      <c r="C62" s="142"/>
      <c r="D62" s="99" t="s">
        <v>359</v>
      </c>
      <c r="E62" s="100"/>
      <c r="F62" s="46">
        <v>61200</v>
      </c>
      <c r="G62" s="30"/>
      <c r="H62" s="30"/>
    </row>
    <row r="63" spans="1:23" ht="33" customHeight="1" thickBot="1">
      <c r="A63" s="38" t="s">
        <v>118</v>
      </c>
      <c r="B63" s="38" t="s">
        <v>104</v>
      </c>
      <c r="C63" s="14" t="s">
        <v>4</v>
      </c>
      <c r="D63" s="101" t="s">
        <v>2</v>
      </c>
      <c r="E63" s="102"/>
      <c r="F63" s="15" t="s">
        <v>355</v>
      </c>
      <c r="G63" s="16" t="s">
        <v>5</v>
      </c>
      <c r="H63" s="16" t="s">
        <v>11</v>
      </c>
      <c r="I63" s="6"/>
      <c r="J63" s="6"/>
      <c r="K63" s="6"/>
      <c r="L63" s="6"/>
      <c r="M63" s="6"/>
    </row>
    <row r="64" spans="1:23" s="60" customFormat="1" ht="177.95" customHeight="1" thickBot="1">
      <c r="A64" s="34"/>
      <c r="B64" s="58" t="s">
        <v>213</v>
      </c>
      <c r="C64" s="61" t="s">
        <v>111</v>
      </c>
      <c r="D64" s="99" t="s">
        <v>252</v>
      </c>
      <c r="E64" s="100"/>
      <c r="F64" s="46">
        <v>43633</v>
      </c>
      <c r="G64" s="30"/>
      <c r="H64" s="30"/>
    </row>
    <row r="65" spans="1:13" s="60" customFormat="1" ht="177.95" customHeight="1" thickBot="1">
      <c r="A65" s="67" t="s">
        <v>261</v>
      </c>
      <c r="B65" s="58" t="s">
        <v>214</v>
      </c>
      <c r="C65" s="62" t="s">
        <v>112</v>
      </c>
      <c r="D65" s="99" t="s">
        <v>262</v>
      </c>
      <c r="E65" s="100"/>
      <c r="F65" s="46">
        <v>54964</v>
      </c>
      <c r="G65" s="30"/>
      <c r="H65" s="30"/>
    </row>
    <row r="66" spans="1:13" s="60" customFormat="1" ht="177.95" customHeight="1" thickBot="1">
      <c r="A66" s="66" t="s">
        <v>261</v>
      </c>
      <c r="B66" s="63" t="s">
        <v>215</v>
      </c>
      <c r="C66" s="64" t="s">
        <v>112</v>
      </c>
      <c r="D66" s="99" t="s">
        <v>260</v>
      </c>
      <c r="E66" s="100"/>
      <c r="F66" s="46">
        <v>55570</v>
      </c>
      <c r="G66" s="30"/>
      <c r="H66" s="30"/>
    </row>
    <row r="67" spans="1:13" ht="33" customHeight="1" thickBot="1">
      <c r="A67" s="38" t="s">
        <v>118</v>
      </c>
      <c r="B67" s="38" t="s">
        <v>104</v>
      </c>
      <c r="C67" s="14" t="s">
        <v>4</v>
      </c>
      <c r="D67" s="101" t="s">
        <v>2</v>
      </c>
      <c r="E67" s="102"/>
      <c r="F67" s="15" t="s">
        <v>355</v>
      </c>
      <c r="G67" s="16" t="s">
        <v>5</v>
      </c>
      <c r="H67" s="16" t="s">
        <v>11</v>
      </c>
      <c r="I67" s="6"/>
      <c r="J67" s="6"/>
      <c r="K67" s="6"/>
      <c r="L67" s="6"/>
      <c r="M67" s="6"/>
    </row>
    <row r="68" spans="1:13" s="60" customFormat="1" ht="177.95" customHeight="1" thickBot="1">
      <c r="A68" s="34"/>
      <c r="B68" s="58" t="s">
        <v>216</v>
      </c>
      <c r="C68" s="62" t="s">
        <v>112</v>
      </c>
      <c r="D68" s="99" t="s">
        <v>253</v>
      </c>
      <c r="E68" s="100"/>
      <c r="F68" s="46">
        <v>64838</v>
      </c>
      <c r="G68" s="30"/>
      <c r="H68" s="30"/>
    </row>
    <row r="69" spans="1:13" s="60" customFormat="1" ht="177.95" customHeight="1" thickBot="1">
      <c r="A69" s="34"/>
      <c r="B69" s="58" t="s">
        <v>217</v>
      </c>
      <c r="C69" s="65" t="s">
        <v>113</v>
      </c>
      <c r="D69" s="99" t="s">
        <v>263</v>
      </c>
      <c r="E69" s="100"/>
      <c r="F69" s="46">
        <v>70165</v>
      </c>
      <c r="G69" s="30"/>
      <c r="H69" s="30"/>
    </row>
    <row r="70" spans="1:13" s="60" customFormat="1" ht="177.95" customHeight="1" thickBot="1">
      <c r="A70" s="34"/>
      <c r="B70" s="58" t="s">
        <v>218</v>
      </c>
      <c r="C70" s="62" t="s">
        <v>113</v>
      </c>
      <c r="D70" s="143" t="s">
        <v>264</v>
      </c>
      <c r="E70" s="144"/>
      <c r="F70" s="46">
        <v>70714</v>
      </c>
      <c r="G70" s="30"/>
      <c r="H70" s="30"/>
    </row>
    <row r="71" spans="1:13" ht="33" customHeight="1" thickBot="1">
      <c r="A71" s="38" t="s">
        <v>118</v>
      </c>
      <c r="B71" s="38" t="s">
        <v>104</v>
      </c>
      <c r="C71" s="14" t="s">
        <v>4</v>
      </c>
      <c r="D71" s="101" t="s">
        <v>2</v>
      </c>
      <c r="E71" s="102"/>
      <c r="F71" s="15" t="s">
        <v>355</v>
      </c>
      <c r="G71" s="16" t="s">
        <v>5</v>
      </c>
      <c r="H71" s="16" t="s">
        <v>11</v>
      </c>
      <c r="I71" s="6"/>
      <c r="J71" s="6"/>
      <c r="K71" s="6"/>
      <c r="L71" s="6"/>
      <c r="M71" s="6"/>
    </row>
    <row r="72" spans="1:13" s="60" customFormat="1" ht="177.95" customHeight="1" thickBot="1">
      <c r="A72" s="34"/>
      <c r="B72" s="58" t="s">
        <v>219</v>
      </c>
      <c r="C72" s="62" t="s">
        <v>113</v>
      </c>
      <c r="D72" s="143" t="s">
        <v>257</v>
      </c>
      <c r="E72" s="144"/>
      <c r="F72" s="51">
        <v>79951</v>
      </c>
      <c r="G72" s="30"/>
      <c r="H72" s="30"/>
    </row>
    <row r="73" spans="1:13" s="60" customFormat="1" ht="177.95" customHeight="1" thickBot="1">
      <c r="A73" s="34"/>
      <c r="B73" s="58" t="s">
        <v>220</v>
      </c>
      <c r="C73" s="62" t="s">
        <v>113</v>
      </c>
      <c r="D73" s="99" t="s">
        <v>255</v>
      </c>
      <c r="E73" s="100"/>
      <c r="F73" s="51">
        <v>80501</v>
      </c>
      <c r="G73" s="30"/>
      <c r="H73" s="30"/>
    </row>
    <row r="74" spans="1:13" s="60" customFormat="1" ht="177.95" customHeight="1" thickBot="1">
      <c r="A74" s="34"/>
      <c r="B74" s="58" t="s">
        <v>221</v>
      </c>
      <c r="C74" s="62" t="s">
        <v>113</v>
      </c>
      <c r="D74" s="99" t="s">
        <v>256</v>
      </c>
      <c r="E74" s="100"/>
      <c r="F74" s="46">
        <v>90015</v>
      </c>
      <c r="G74" s="30"/>
      <c r="H74" s="30"/>
    </row>
    <row r="75" spans="1:13" s="22" customFormat="1" ht="20.100000000000001" customHeight="1"/>
    <row r="76" spans="1:13" s="22" customFormat="1" ht="20.100000000000001" customHeight="1"/>
    <row r="77" spans="1:13" s="22" customFormat="1" ht="20.100000000000001" customHeight="1"/>
    <row r="78" spans="1:13" s="22" customFormat="1" ht="20.100000000000001" customHeight="1"/>
    <row r="79" spans="1:13" s="22" customFormat="1" ht="20.100000000000001" customHeight="1"/>
    <row r="80" spans="1:13" s="22" customFormat="1" ht="20.100000000000001" customHeight="1"/>
    <row r="81" s="22" customFormat="1" ht="20.100000000000001" customHeight="1"/>
    <row r="82" s="22" customFormat="1" ht="20.100000000000001" customHeight="1"/>
    <row r="83" s="22" customFormat="1" ht="20.100000000000001" customHeight="1"/>
    <row r="84" s="22" customFormat="1" ht="20.100000000000001" customHeight="1"/>
    <row r="85" s="22" customFormat="1" ht="20.100000000000001" customHeight="1"/>
    <row r="86" s="22" customFormat="1" ht="20.100000000000001" customHeight="1"/>
    <row r="87" s="22" customFormat="1" ht="20.100000000000001" customHeight="1"/>
    <row r="88" s="22" customFormat="1" ht="20.100000000000001" customHeight="1"/>
    <row r="89" s="22" customFormat="1" ht="20.100000000000001" customHeight="1"/>
    <row r="90" s="22" customFormat="1" ht="20.100000000000001" customHeight="1"/>
    <row r="91" s="22" customFormat="1" ht="20.100000000000001" customHeight="1"/>
    <row r="92" s="22" customFormat="1" ht="20.100000000000001" customHeight="1"/>
    <row r="93" s="22" customFormat="1" ht="20.100000000000001" customHeight="1"/>
    <row r="94" s="22" customFormat="1" ht="20.100000000000001" customHeight="1"/>
    <row r="95" s="22" customFormat="1" ht="20.100000000000001" customHeight="1"/>
    <row r="96" s="22" customFormat="1" ht="20.100000000000001" customHeight="1"/>
    <row r="97" s="22" customFormat="1" ht="20.100000000000001" customHeight="1"/>
    <row r="98" s="22" customFormat="1" ht="20.100000000000001" customHeight="1"/>
    <row r="99" s="22" customFormat="1" ht="20.100000000000001" customHeight="1"/>
    <row r="100" s="22" customFormat="1" ht="20.100000000000001" customHeight="1"/>
    <row r="101" s="22" customFormat="1" ht="20.100000000000001" customHeight="1"/>
    <row r="102" s="22" customFormat="1" ht="20.100000000000001" customHeight="1"/>
    <row r="103" s="22" customFormat="1" ht="20.100000000000001" customHeight="1"/>
    <row r="104" s="22" customFormat="1" ht="20.100000000000001" customHeight="1"/>
    <row r="105" s="22" customFormat="1" ht="20.100000000000001" customHeight="1"/>
    <row r="106" s="22" customFormat="1" ht="20.100000000000001" customHeight="1"/>
    <row r="107" s="22" customFormat="1" ht="20.100000000000001" customHeight="1"/>
    <row r="108" s="22" customFormat="1" ht="20.100000000000001" customHeight="1"/>
    <row r="109" s="22" customFormat="1" ht="20.100000000000001" customHeight="1"/>
    <row r="110" s="22" customFormat="1" ht="20.100000000000001" customHeight="1"/>
    <row r="111" s="22" customFormat="1" ht="20.100000000000001" customHeight="1"/>
    <row r="112" s="22" customFormat="1" ht="20.100000000000001" customHeight="1"/>
    <row r="113" spans="3:5" s="22" customFormat="1" ht="20.100000000000001" customHeight="1"/>
    <row r="114" spans="3:5" s="22" customFormat="1" ht="20.100000000000001" customHeight="1"/>
    <row r="115" spans="3:5" s="22" customFormat="1" ht="20.100000000000001" customHeight="1"/>
    <row r="116" spans="3:5" s="22" customFormat="1" ht="20.100000000000001" customHeight="1"/>
    <row r="117" spans="3:5" s="22" customFormat="1" ht="20.100000000000001" customHeight="1"/>
    <row r="118" spans="3:5" s="22" customFormat="1" ht="20.100000000000001" customHeight="1"/>
    <row r="119" spans="3:5" s="22" customFormat="1" ht="20.100000000000001" customHeight="1"/>
    <row r="120" spans="3:5" s="22" customFormat="1" ht="20.100000000000001" customHeight="1"/>
    <row r="121" spans="3:5" s="22" customFormat="1" ht="20.100000000000001" customHeight="1"/>
    <row r="122" spans="3:5" s="22" customFormat="1" ht="20.100000000000001" customHeight="1"/>
    <row r="123" spans="3:5" s="22" customFormat="1" ht="20.100000000000001" customHeight="1"/>
    <row r="124" spans="3:5" s="22" customFormat="1" ht="20.100000000000001" customHeight="1"/>
    <row r="125" spans="3:5" s="22" customFormat="1" ht="20.100000000000001" customHeight="1"/>
    <row r="126" spans="3:5">
      <c r="C126" s="4"/>
      <c r="D126" s="4"/>
      <c r="E126" s="4"/>
    </row>
    <row r="127" spans="3:5">
      <c r="C127" s="4"/>
      <c r="D127" s="4"/>
      <c r="E127" s="4"/>
    </row>
    <row r="128" spans="3:5">
      <c r="C128" s="4"/>
      <c r="D128" s="4"/>
      <c r="E128" s="4"/>
    </row>
    <row r="129" spans="3:5">
      <c r="C129" s="4"/>
      <c r="D129" s="4"/>
      <c r="E129" s="4"/>
    </row>
    <row r="130" spans="3:5">
      <c r="C130" s="4"/>
      <c r="D130" s="4"/>
      <c r="E130" s="4"/>
    </row>
    <row r="131" spans="3:5">
      <c r="C131" s="4"/>
      <c r="D131" s="4"/>
      <c r="E131" s="4"/>
    </row>
    <row r="132" spans="3:5">
      <c r="C132" s="4"/>
      <c r="D132" s="4"/>
      <c r="E132" s="4"/>
    </row>
    <row r="133" spans="3:5">
      <c r="C133" s="4"/>
      <c r="D133" s="4"/>
      <c r="E133" s="4"/>
    </row>
    <row r="134" spans="3:5">
      <c r="C134" s="4"/>
      <c r="D134" s="4"/>
      <c r="E134" s="4"/>
    </row>
    <row r="135" spans="3:5">
      <c r="C135" s="4"/>
      <c r="D135" s="4"/>
      <c r="E135" s="4"/>
    </row>
    <row r="136" spans="3:5">
      <c r="C136" s="4"/>
      <c r="D136" s="4"/>
      <c r="E136" s="4"/>
    </row>
    <row r="137" spans="3:5">
      <c r="C137" s="4"/>
      <c r="D137" s="4"/>
      <c r="E137" s="4"/>
    </row>
    <row r="138" spans="3:5">
      <c r="C138" s="4"/>
      <c r="D138" s="4"/>
      <c r="E138" s="4"/>
    </row>
    <row r="139" spans="3:5">
      <c r="C139" s="4"/>
      <c r="D139" s="4"/>
      <c r="E139" s="4"/>
    </row>
    <row r="140" spans="3:5">
      <c r="C140" s="4"/>
      <c r="D140" s="4"/>
      <c r="E140" s="4"/>
    </row>
    <row r="141" spans="3:5">
      <c r="C141" s="4"/>
      <c r="D141" s="4"/>
      <c r="E141" s="4"/>
    </row>
    <row r="142" spans="3:5">
      <c r="C142" s="4"/>
      <c r="D142" s="4"/>
      <c r="E142" s="4"/>
    </row>
    <row r="143" spans="3:5">
      <c r="C143" s="4"/>
      <c r="D143" s="4"/>
      <c r="E143" s="4"/>
    </row>
    <row r="144" spans="3:5">
      <c r="C144" s="4"/>
      <c r="D144" s="4"/>
      <c r="E144" s="4"/>
    </row>
    <row r="145" spans="3:5">
      <c r="C145" s="4"/>
      <c r="D145" s="4"/>
      <c r="E145" s="4"/>
    </row>
    <row r="146" spans="3:5">
      <c r="C146" s="4"/>
      <c r="D146" s="4"/>
      <c r="E146" s="4"/>
    </row>
    <row r="147" spans="3:5">
      <c r="C147" s="4"/>
      <c r="D147" s="4"/>
      <c r="E147" s="4"/>
    </row>
    <row r="148" spans="3:5">
      <c r="C148" s="4"/>
      <c r="D148" s="4"/>
      <c r="E148" s="4"/>
    </row>
    <row r="149" spans="3:5">
      <c r="C149" s="4"/>
      <c r="D149" s="4"/>
      <c r="E149" s="4"/>
    </row>
    <row r="150" spans="3:5">
      <c r="C150" s="4"/>
      <c r="D150" s="4"/>
      <c r="E150" s="4"/>
    </row>
    <row r="151" spans="3:5">
      <c r="C151" s="4"/>
      <c r="D151" s="4"/>
      <c r="E151" s="4"/>
    </row>
    <row r="152" spans="3:5">
      <c r="C152" s="4"/>
      <c r="D152" s="4"/>
      <c r="E152" s="4"/>
    </row>
    <row r="153" spans="3:5">
      <c r="C153" s="4"/>
      <c r="D153" s="4"/>
      <c r="E153" s="4"/>
    </row>
    <row r="154" spans="3:5">
      <c r="C154" s="4"/>
      <c r="D154" s="4"/>
      <c r="E154" s="4"/>
    </row>
    <row r="155" spans="3:5">
      <c r="C155" s="4"/>
      <c r="D155" s="4"/>
      <c r="E155" s="4"/>
    </row>
    <row r="156" spans="3:5">
      <c r="C156" s="4"/>
      <c r="D156" s="4"/>
      <c r="E156" s="4"/>
    </row>
    <row r="157" spans="3:5">
      <c r="C157" s="4"/>
      <c r="D157" s="4"/>
      <c r="E157" s="4"/>
    </row>
    <row r="158" spans="3:5">
      <c r="C158" s="4"/>
      <c r="D158" s="4"/>
      <c r="E158" s="4"/>
    </row>
    <row r="159" spans="3:5">
      <c r="C159" s="4"/>
      <c r="D159" s="4"/>
      <c r="E159" s="4"/>
    </row>
    <row r="160" spans="3:5">
      <c r="C160" s="4"/>
      <c r="D160" s="4"/>
      <c r="E160" s="4"/>
    </row>
    <row r="161" spans="3:5">
      <c r="C161" s="4"/>
      <c r="D161" s="4"/>
      <c r="E161" s="4"/>
    </row>
    <row r="162" spans="3:5">
      <c r="C162" s="4"/>
      <c r="D162" s="4"/>
      <c r="E162" s="4"/>
    </row>
    <row r="163" spans="3:5">
      <c r="C163" s="4"/>
      <c r="D163" s="4"/>
      <c r="E163" s="4"/>
    </row>
    <row r="164" spans="3:5">
      <c r="C164" s="4"/>
      <c r="D164" s="4"/>
      <c r="E164" s="4"/>
    </row>
    <row r="165" spans="3:5">
      <c r="C165" s="4"/>
      <c r="D165" s="4"/>
      <c r="E165" s="4"/>
    </row>
    <row r="166" spans="3:5">
      <c r="C166" s="4"/>
      <c r="D166" s="4"/>
      <c r="E166" s="4"/>
    </row>
    <row r="167" spans="3:5">
      <c r="C167" s="4"/>
      <c r="D167" s="4"/>
      <c r="E167" s="4"/>
    </row>
    <row r="168" spans="3:5">
      <c r="C168" s="4"/>
      <c r="D168" s="4"/>
      <c r="E168" s="4"/>
    </row>
    <row r="169" spans="3:5">
      <c r="C169" s="4"/>
      <c r="D169" s="4"/>
      <c r="E169" s="4"/>
    </row>
    <row r="170" spans="3:5">
      <c r="C170" s="4"/>
      <c r="D170" s="4"/>
      <c r="E170" s="4"/>
    </row>
    <row r="171" spans="3:5">
      <c r="C171" s="4"/>
      <c r="D171" s="4"/>
      <c r="E171" s="4"/>
    </row>
    <row r="172" spans="3:5">
      <c r="C172" s="4"/>
      <c r="D172" s="4"/>
      <c r="E172" s="4"/>
    </row>
    <row r="173" spans="3:5">
      <c r="C173" s="4"/>
      <c r="D173" s="4"/>
      <c r="E173" s="4"/>
    </row>
    <row r="174" spans="3:5">
      <c r="C174" s="4"/>
      <c r="D174" s="4"/>
      <c r="E174" s="4"/>
    </row>
    <row r="175" spans="3:5">
      <c r="C175" s="4"/>
      <c r="D175" s="4"/>
      <c r="E175" s="4"/>
    </row>
    <row r="176" spans="3:5">
      <c r="C176" s="4"/>
      <c r="D176" s="4"/>
      <c r="E176" s="4"/>
    </row>
    <row r="177" spans="3:5">
      <c r="C177" s="4"/>
      <c r="D177" s="4"/>
      <c r="E177" s="4"/>
    </row>
    <row r="178" spans="3:5">
      <c r="C178" s="4"/>
      <c r="D178" s="4"/>
      <c r="E178" s="4"/>
    </row>
    <row r="179" spans="3:5">
      <c r="C179" s="4"/>
      <c r="D179" s="4"/>
      <c r="E179" s="4"/>
    </row>
    <row r="180" spans="3:5">
      <c r="C180" s="4"/>
      <c r="D180" s="4"/>
      <c r="E180" s="4"/>
    </row>
    <row r="181" spans="3:5">
      <c r="C181" s="4"/>
      <c r="D181" s="4"/>
      <c r="E181" s="4"/>
    </row>
    <row r="182" spans="3:5">
      <c r="C182" s="4"/>
      <c r="D182" s="4"/>
      <c r="E182" s="4"/>
    </row>
    <row r="183" spans="3:5">
      <c r="C183" s="4"/>
      <c r="D183" s="4"/>
      <c r="E183" s="4"/>
    </row>
    <row r="184" spans="3:5">
      <c r="C184" s="4"/>
      <c r="D184" s="4"/>
      <c r="E184" s="4"/>
    </row>
    <row r="185" spans="3:5">
      <c r="C185" s="4"/>
      <c r="D185" s="4"/>
      <c r="E185" s="4"/>
    </row>
    <row r="186" spans="3:5">
      <c r="C186" s="4"/>
      <c r="D186" s="4"/>
      <c r="E186" s="4"/>
    </row>
    <row r="187" spans="3:5">
      <c r="C187" s="4"/>
      <c r="D187" s="4"/>
      <c r="E187" s="4"/>
    </row>
    <row r="188" spans="3:5">
      <c r="C188" s="4"/>
      <c r="D188" s="4"/>
      <c r="E188" s="4"/>
    </row>
    <row r="189" spans="3:5">
      <c r="C189" s="4"/>
      <c r="D189" s="4"/>
      <c r="E189" s="4"/>
    </row>
    <row r="190" spans="3:5">
      <c r="C190" s="4"/>
      <c r="D190" s="4"/>
      <c r="E190" s="4"/>
    </row>
    <row r="191" spans="3:5">
      <c r="C191" s="4"/>
      <c r="D191" s="4"/>
      <c r="E191" s="4"/>
    </row>
    <row r="192" spans="3:5">
      <c r="C192" s="4"/>
      <c r="D192" s="4"/>
      <c r="E192" s="4"/>
    </row>
    <row r="193" spans="3:5">
      <c r="C193" s="4"/>
      <c r="D193" s="4"/>
      <c r="E193" s="4"/>
    </row>
    <row r="194" spans="3:5">
      <c r="C194" s="4"/>
      <c r="D194" s="4"/>
      <c r="E194" s="4"/>
    </row>
    <row r="195" spans="3:5">
      <c r="C195" s="4"/>
      <c r="D195" s="4"/>
      <c r="E195" s="4"/>
    </row>
    <row r="196" spans="3:5">
      <c r="C196" s="4"/>
      <c r="D196" s="4"/>
      <c r="E196" s="4"/>
    </row>
    <row r="197" spans="3:5">
      <c r="C197" s="4"/>
      <c r="D197" s="4"/>
      <c r="E197" s="4"/>
    </row>
    <row r="198" spans="3:5">
      <c r="C198" s="4"/>
      <c r="D198" s="4"/>
      <c r="E198" s="4"/>
    </row>
    <row r="199" spans="3:5">
      <c r="C199" s="4"/>
      <c r="D199" s="4"/>
      <c r="E199" s="4"/>
    </row>
    <row r="200" spans="3:5">
      <c r="C200" s="4"/>
      <c r="D200" s="4"/>
      <c r="E200" s="4"/>
    </row>
    <row r="201" spans="3:5">
      <c r="C201" s="4"/>
      <c r="D201" s="4"/>
      <c r="E201" s="4"/>
    </row>
  </sheetData>
  <mergeCells count="101">
    <mergeCell ref="D69:E69"/>
    <mergeCell ref="D47:E47"/>
    <mergeCell ref="D56:E56"/>
    <mergeCell ref="D70:E70"/>
    <mergeCell ref="D72:E72"/>
    <mergeCell ref="A54:D54"/>
    <mergeCell ref="C61:C62"/>
    <mergeCell ref="D67:E67"/>
    <mergeCell ref="D71:E71"/>
    <mergeCell ref="A55:H55"/>
    <mergeCell ref="A57:A58"/>
    <mergeCell ref="D68:E68"/>
    <mergeCell ref="A46:H46"/>
    <mergeCell ref="D44:E44"/>
    <mergeCell ref="C1:D1"/>
    <mergeCell ref="C2:D6"/>
    <mergeCell ref="D13:E13"/>
    <mergeCell ref="D14:E14"/>
    <mergeCell ref="D17:E17"/>
    <mergeCell ref="D18:E18"/>
    <mergeCell ref="A33:D33"/>
    <mergeCell ref="A26:B26"/>
    <mergeCell ref="D26:E26"/>
    <mergeCell ref="A16:B16"/>
    <mergeCell ref="D16:E16"/>
    <mergeCell ref="D15:E15"/>
    <mergeCell ref="D37:E37"/>
    <mergeCell ref="B7:H7"/>
    <mergeCell ref="E3:F3"/>
    <mergeCell ref="E2:G2"/>
    <mergeCell ref="E1:F1"/>
    <mergeCell ref="A42:D42"/>
    <mergeCell ref="D43:E43"/>
    <mergeCell ref="D74:E74"/>
    <mergeCell ref="A10:H10"/>
    <mergeCell ref="D31:E31"/>
    <mergeCell ref="D34:E34"/>
    <mergeCell ref="D38:E38"/>
    <mergeCell ref="D23:E23"/>
    <mergeCell ref="D24:E24"/>
    <mergeCell ref="D27:E27"/>
    <mergeCell ref="D28:E28"/>
    <mergeCell ref="D30:E30"/>
    <mergeCell ref="C57:C58"/>
    <mergeCell ref="C59:C60"/>
    <mergeCell ref="D61:E61"/>
    <mergeCell ref="D64:E64"/>
    <mergeCell ref="D62:E62"/>
    <mergeCell ref="D73:E73"/>
    <mergeCell ref="D50:E50"/>
    <mergeCell ref="D51:E51"/>
    <mergeCell ref="D52:E52"/>
    <mergeCell ref="D53:E53"/>
    <mergeCell ref="A17:B19"/>
    <mergeCell ref="D66:E66"/>
    <mergeCell ref="A35:D35"/>
    <mergeCell ref="A36:D36"/>
    <mergeCell ref="N36:O36"/>
    <mergeCell ref="D41:E41"/>
    <mergeCell ref="A4:B4"/>
    <mergeCell ref="L10:M10"/>
    <mergeCell ref="D20:E20"/>
    <mergeCell ref="D21:E21"/>
    <mergeCell ref="E4:G4"/>
    <mergeCell ref="E5:G5"/>
    <mergeCell ref="E6:G6"/>
    <mergeCell ref="A5:B5"/>
    <mergeCell ref="A6:B6"/>
    <mergeCell ref="A9:F9"/>
    <mergeCell ref="D19:E19"/>
    <mergeCell ref="A20:B22"/>
    <mergeCell ref="D22:E22"/>
    <mergeCell ref="A39:D39"/>
    <mergeCell ref="D40:E40"/>
    <mergeCell ref="A13:B15"/>
    <mergeCell ref="N10:O10"/>
    <mergeCell ref="A12:D12"/>
    <mergeCell ref="P10:Q10"/>
    <mergeCell ref="J10:K10"/>
    <mergeCell ref="D65:E65"/>
    <mergeCell ref="D63:E63"/>
    <mergeCell ref="D60:E60"/>
    <mergeCell ref="A11:B11"/>
    <mergeCell ref="D11:E11"/>
    <mergeCell ref="A61:A62"/>
    <mergeCell ref="A59:A60"/>
    <mergeCell ref="D58:E58"/>
    <mergeCell ref="D59:E59"/>
    <mergeCell ref="A49:D49"/>
    <mergeCell ref="D48:E48"/>
    <mergeCell ref="A23:B25"/>
    <mergeCell ref="D25:E25"/>
    <mergeCell ref="A27:B29"/>
    <mergeCell ref="D29:E29"/>
    <mergeCell ref="A30:B32"/>
    <mergeCell ref="D32:E32"/>
    <mergeCell ref="D57:E57"/>
    <mergeCell ref="P36:Q36"/>
    <mergeCell ref="A45:D45"/>
    <mergeCell ref="J36:K36"/>
    <mergeCell ref="L36:M36"/>
  </mergeCells>
  <conditionalFormatting sqref="A12:E12">
    <cfRule type="expression" dxfId="2" priority="9">
      <formula>$K$12&gt;1</formula>
    </cfRule>
  </conditionalFormatting>
  <conditionalFormatting sqref="I32">
    <cfRule type="expression" dxfId="1" priority="2">
      <formula>"$L$11&gt;0"</formula>
    </cfRule>
  </conditionalFormatting>
  <conditionalFormatting sqref="I32">
    <cfRule type="cellIs" dxfId="0" priority="1" operator="greaterThan">
      <formula>0</formula>
    </cfRule>
  </conditionalFormatting>
  <pageMargins left="0.70866141732283472" right="0.70866141732283472" top="0.19685039370078741" bottom="0.39370078740157483" header="0.31496062992125984" footer="0.31496062992125984"/>
  <pageSetup paperSize="9" scale="77" fitToHeight="20" orientation="portrait" r:id="rId1"/>
  <headerFooter>
    <oddFooter>&amp;R&amp;P</oddFooter>
  </headerFooter>
  <rowBreaks count="1" manualBreakCount="1">
    <brk id="44" max="8" man="1"/>
  </rowBreaks>
  <ignoredErrors>
    <ignoredError sqref="R1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4"/>
  <sheetViews>
    <sheetView topLeftCell="G1" zoomScale="70" zoomScaleNormal="70" workbookViewId="0">
      <pane ySplit="3" topLeftCell="A4" activePane="bottomLeft" state="frozen"/>
      <selection pane="bottomLeft" activeCell="S5" sqref="S5"/>
    </sheetView>
  </sheetViews>
  <sheetFormatPr defaultRowHeight="15"/>
  <cols>
    <col min="2" max="2" width="24.85546875" customWidth="1"/>
    <col min="3" max="3" width="21.28515625" customWidth="1"/>
    <col min="4" max="4" width="31.85546875" style="39" customWidth="1"/>
    <col min="5" max="6" width="22.140625" customWidth="1"/>
    <col min="7" max="7" width="10.5703125" customWidth="1"/>
    <col min="8" max="20" width="12.7109375" customWidth="1"/>
    <col min="21" max="21" width="9.140625" customWidth="1"/>
  </cols>
  <sheetData>
    <row r="1" spans="1:20" ht="53.25" customHeight="1" thickBot="1">
      <c r="A1" s="155" t="s">
        <v>265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</row>
    <row r="2" spans="1:20" ht="168.75" thickBot="1">
      <c r="A2" s="69"/>
      <c r="B2" s="69"/>
      <c r="C2" s="69"/>
      <c r="D2" s="70"/>
      <c r="E2" s="69"/>
      <c r="F2" s="69"/>
      <c r="G2" s="79"/>
      <c r="H2" s="156" t="s">
        <v>203</v>
      </c>
      <c r="I2" s="157"/>
      <c r="J2" s="158"/>
      <c r="K2" s="156" t="s">
        <v>202</v>
      </c>
      <c r="L2" s="157"/>
      <c r="M2" s="157"/>
      <c r="N2" s="157"/>
      <c r="O2" s="157"/>
      <c r="P2" s="158"/>
      <c r="Q2" s="80" t="s">
        <v>100</v>
      </c>
      <c r="R2" s="80" t="s">
        <v>101</v>
      </c>
      <c r="S2" s="80" t="s">
        <v>102</v>
      </c>
      <c r="T2" s="80" t="s">
        <v>103</v>
      </c>
    </row>
    <row r="3" spans="1:20" ht="81.75" customHeight="1" thickBot="1">
      <c r="A3" s="69"/>
      <c r="B3" s="69"/>
      <c r="C3" s="69"/>
      <c r="D3" s="70"/>
      <c r="E3" s="69"/>
      <c r="F3" s="69"/>
      <c r="G3" s="79" t="s">
        <v>99</v>
      </c>
      <c r="H3" s="79">
        <v>22</v>
      </c>
      <c r="I3" s="79">
        <v>20</v>
      </c>
      <c r="J3" s="79">
        <v>18</v>
      </c>
      <c r="K3" s="79">
        <v>922</v>
      </c>
      <c r="L3" s="79">
        <v>920</v>
      </c>
      <c r="M3" s="79">
        <v>918</v>
      </c>
      <c r="N3" s="79">
        <v>822</v>
      </c>
      <c r="O3" s="79">
        <v>820</v>
      </c>
      <c r="P3" s="79">
        <v>818</v>
      </c>
      <c r="Q3" s="79">
        <v>0</v>
      </c>
      <c r="R3" s="79">
        <v>0</v>
      </c>
      <c r="S3" s="79">
        <v>0</v>
      </c>
      <c r="T3" s="79">
        <v>0</v>
      </c>
    </row>
    <row r="4" spans="1:20" ht="62.25" customHeight="1" thickBot="1">
      <c r="A4" s="84"/>
      <c r="B4" s="85" t="s">
        <v>20</v>
      </c>
      <c r="C4" s="85" t="s">
        <v>4</v>
      </c>
      <c r="D4" s="85" t="s">
        <v>120</v>
      </c>
      <c r="E4" s="85" t="s">
        <v>121</v>
      </c>
      <c r="F4" s="85" t="s">
        <v>121</v>
      </c>
      <c r="G4" s="84"/>
      <c r="H4" s="86">
        <v>55800</v>
      </c>
      <c r="I4" s="86">
        <v>53612</v>
      </c>
      <c r="J4" s="89">
        <v>51425</v>
      </c>
      <c r="K4" s="86">
        <v>79775</v>
      </c>
      <c r="L4" s="86">
        <v>77588</v>
      </c>
      <c r="M4" s="89">
        <v>75400</v>
      </c>
      <c r="N4" s="86">
        <v>76088</v>
      </c>
      <c r="O4" s="86">
        <v>73900</v>
      </c>
      <c r="P4" s="89">
        <v>71712</v>
      </c>
      <c r="Q4" s="86">
        <v>22450</v>
      </c>
      <c r="R4" s="86">
        <v>21584</v>
      </c>
      <c r="S4" s="86">
        <v>16437</v>
      </c>
      <c r="T4" s="87"/>
    </row>
    <row r="5" spans="1:20" ht="63">
      <c r="A5" s="81"/>
      <c r="B5" s="82" t="s">
        <v>12</v>
      </c>
      <c r="C5" s="82" t="s">
        <v>6</v>
      </c>
      <c r="D5" s="83" t="s">
        <v>122</v>
      </c>
      <c r="E5" s="82">
        <f t="shared" ref="E5:E22" si="0">SUMPRODUCT(H$4:S$4,H5:S5)</f>
        <v>55800</v>
      </c>
      <c r="F5" s="82"/>
      <c r="G5" s="82"/>
      <c r="H5" s="82">
        <v>1</v>
      </c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ht="78.75">
      <c r="A6" s="71"/>
      <c r="B6" s="75" t="s">
        <v>13</v>
      </c>
      <c r="C6" s="75" t="s">
        <v>6</v>
      </c>
      <c r="D6" s="76" t="s">
        <v>124</v>
      </c>
      <c r="E6" s="75">
        <f t="shared" si="0"/>
        <v>78250</v>
      </c>
      <c r="F6" s="75"/>
      <c r="G6" s="75"/>
      <c r="H6" s="75">
        <v>1</v>
      </c>
      <c r="I6" s="75"/>
      <c r="J6" s="75"/>
      <c r="K6" s="75"/>
      <c r="L6" s="75"/>
      <c r="M6" s="75"/>
      <c r="N6" s="75"/>
      <c r="O6" s="75"/>
      <c r="P6" s="75"/>
      <c r="Q6" s="75">
        <v>1</v>
      </c>
      <c r="R6" s="75"/>
      <c r="S6" s="75"/>
      <c r="T6" s="75"/>
    </row>
    <row r="7" spans="1:20" ht="78.75">
      <c r="A7" s="71"/>
      <c r="B7" s="75" t="s">
        <v>14</v>
      </c>
      <c r="C7" s="75" t="s">
        <v>6</v>
      </c>
      <c r="D7" s="76" t="s">
        <v>125</v>
      </c>
      <c r="E7" s="75">
        <f t="shared" si="0"/>
        <v>77384</v>
      </c>
      <c r="F7" s="75"/>
      <c r="G7" s="75"/>
      <c r="H7" s="75">
        <v>1</v>
      </c>
      <c r="I7" s="75"/>
      <c r="J7" s="75"/>
      <c r="K7" s="75"/>
      <c r="L7" s="75"/>
      <c r="M7" s="75"/>
      <c r="N7" s="75"/>
      <c r="O7" s="75"/>
      <c r="P7" s="75"/>
      <c r="Q7" s="75"/>
      <c r="R7" s="75">
        <v>1</v>
      </c>
      <c r="S7" s="75"/>
      <c r="T7" s="75"/>
    </row>
    <row r="8" spans="1:20" ht="94.5">
      <c r="A8" s="71"/>
      <c r="B8" s="75" t="s">
        <v>15</v>
      </c>
      <c r="C8" s="75" t="s">
        <v>6</v>
      </c>
      <c r="D8" s="76" t="s">
        <v>126</v>
      </c>
      <c r="E8" s="75">
        <f t="shared" si="0"/>
        <v>99834</v>
      </c>
      <c r="F8" s="75"/>
      <c r="G8" s="75"/>
      <c r="H8" s="75">
        <v>1</v>
      </c>
      <c r="I8" s="75"/>
      <c r="J8" s="75"/>
      <c r="K8" s="75"/>
      <c r="L8" s="75"/>
      <c r="M8" s="75"/>
      <c r="N8" s="75"/>
      <c r="O8" s="75"/>
      <c r="P8" s="75"/>
      <c r="Q8" s="75">
        <v>1</v>
      </c>
      <c r="R8" s="75">
        <v>1</v>
      </c>
      <c r="S8" s="75"/>
      <c r="T8" s="75"/>
    </row>
    <row r="9" spans="1:20" ht="63">
      <c r="A9" s="71"/>
      <c r="B9" s="75" t="s">
        <v>89</v>
      </c>
      <c r="C9" s="75" t="s">
        <v>6</v>
      </c>
      <c r="D9" s="76" t="s">
        <v>128</v>
      </c>
      <c r="E9" s="75">
        <f t="shared" si="0"/>
        <v>55800</v>
      </c>
      <c r="F9" s="75"/>
      <c r="G9" s="75"/>
      <c r="H9" s="75">
        <v>1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</row>
    <row r="10" spans="1:20" ht="78.75">
      <c r="A10" s="71"/>
      <c r="B10" s="75" t="s">
        <v>90</v>
      </c>
      <c r="C10" s="75" t="s">
        <v>6</v>
      </c>
      <c r="D10" s="76" t="s">
        <v>129</v>
      </c>
      <c r="E10" s="75">
        <f t="shared" si="0"/>
        <v>78250</v>
      </c>
      <c r="F10" s="75"/>
      <c r="G10" s="75"/>
      <c r="H10" s="75">
        <v>1</v>
      </c>
      <c r="I10" s="75"/>
      <c r="J10" s="75"/>
      <c r="K10" s="75"/>
      <c r="L10" s="75"/>
      <c r="M10" s="75"/>
      <c r="N10" s="75"/>
      <c r="O10" s="75"/>
      <c r="P10" s="75"/>
      <c r="Q10" s="75">
        <v>1</v>
      </c>
      <c r="R10" s="75"/>
      <c r="S10" s="75"/>
      <c r="T10" s="75"/>
    </row>
    <row r="11" spans="1:20" ht="78.75">
      <c r="A11" s="71"/>
      <c r="B11" s="75" t="s">
        <v>91</v>
      </c>
      <c r="C11" s="75" t="s">
        <v>6</v>
      </c>
      <c r="D11" s="76" t="s">
        <v>130</v>
      </c>
      <c r="E11" s="75">
        <f t="shared" si="0"/>
        <v>77384</v>
      </c>
      <c r="F11" s="75"/>
      <c r="G11" s="75"/>
      <c r="H11" s="75">
        <v>1</v>
      </c>
      <c r="I11" s="75"/>
      <c r="J11" s="75"/>
      <c r="K11" s="75"/>
      <c r="L11" s="75"/>
      <c r="M11" s="75"/>
      <c r="N11" s="75"/>
      <c r="O11" s="75"/>
      <c r="P11" s="75"/>
      <c r="Q11" s="75"/>
      <c r="R11" s="75">
        <v>1</v>
      </c>
      <c r="S11" s="75"/>
      <c r="T11" s="75"/>
    </row>
    <row r="12" spans="1:20" ht="94.5">
      <c r="A12" s="71"/>
      <c r="B12" s="75" t="s">
        <v>92</v>
      </c>
      <c r="C12" s="75" t="s">
        <v>6</v>
      </c>
      <c r="D12" s="76" t="s">
        <v>131</v>
      </c>
      <c r="E12" s="75">
        <f t="shared" si="0"/>
        <v>99834</v>
      </c>
      <c r="F12" s="75"/>
      <c r="G12" s="75"/>
      <c r="H12" s="75">
        <v>1</v>
      </c>
      <c r="I12" s="75"/>
      <c r="J12" s="75"/>
      <c r="K12" s="75"/>
      <c r="L12" s="75"/>
      <c r="M12" s="75"/>
      <c r="N12" s="75"/>
      <c r="O12" s="75"/>
      <c r="P12" s="75"/>
      <c r="Q12" s="75">
        <v>1</v>
      </c>
      <c r="R12" s="75">
        <v>1</v>
      </c>
      <c r="S12" s="75"/>
      <c r="T12" s="75"/>
    </row>
    <row r="13" spans="1:20" ht="63">
      <c r="A13" s="71"/>
      <c r="B13" s="75" t="s">
        <v>16</v>
      </c>
      <c r="C13" s="75" t="s">
        <v>7</v>
      </c>
      <c r="D13" s="76" t="s">
        <v>123</v>
      </c>
      <c r="E13" s="75">
        <f t="shared" si="0"/>
        <v>53612</v>
      </c>
      <c r="F13" s="75"/>
      <c r="G13" s="75"/>
      <c r="H13" s="75"/>
      <c r="I13" s="75">
        <v>1</v>
      </c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</row>
    <row r="14" spans="1:20" ht="78.75">
      <c r="A14" s="71"/>
      <c r="B14" s="75" t="s">
        <v>17</v>
      </c>
      <c r="C14" s="75" t="s">
        <v>7</v>
      </c>
      <c r="D14" s="76" t="s">
        <v>132</v>
      </c>
      <c r="E14" s="75">
        <f t="shared" si="0"/>
        <v>76062</v>
      </c>
      <c r="F14" s="75"/>
      <c r="G14" s="75"/>
      <c r="H14" s="75"/>
      <c r="I14" s="75">
        <v>1</v>
      </c>
      <c r="J14" s="75"/>
      <c r="K14" s="75"/>
      <c r="L14" s="75"/>
      <c r="M14" s="75"/>
      <c r="N14" s="75"/>
      <c r="O14" s="75"/>
      <c r="P14" s="75"/>
      <c r="Q14" s="75">
        <v>1</v>
      </c>
      <c r="R14" s="75"/>
      <c r="S14" s="75"/>
      <c r="T14" s="75"/>
    </row>
    <row r="15" spans="1:20" ht="78.75">
      <c r="A15" s="71"/>
      <c r="B15" s="75" t="s">
        <v>18</v>
      </c>
      <c r="C15" s="75" t="s">
        <v>7</v>
      </c>
      <c r="D15" s="76" t="s">
        <v>133</v>
      </c>
      <c r="E15" s="75">
        <f t="shared" si="0"/>
        <v>75196</v>
      </c>
      <c r="F15" s="75"/>
      <c r="G15" s="75"/>
      <c r="H15" s="75"/>
      <c r="I15" s="75">
        <v>1</v>
      </c>
      <c r="J15" s="75"/>
      <c r="K15" s="75"/>
      <c r="L15" s="75"/>
      <c r="M15" s="75"/>
      <c r="N15" s="75"/>
      <c r="O15" s="75"/>
      <c r="P15" s="75"/>
      <c r="Q15" s="75"/>
      <c r="R15" s="75">
        <v>1</v>
      </c>
      <c r="S15" s="75"/>
      <c r="T15" s="75"/>
    </row>
    <row r="16" spans="1:20" ht="94.5">
      <c r="A16" s="71"/>
      <c r="B16" s="75" t="s">
        <v>19</v>
      </c>
      <c r="C16" s="75" t="s">
        <v>7</v>
      </c>
      <c r="D16" s="76" t="s">
        <v>127</v>
      </c>
      <c r="E16" s="75">
        <f t="shared" si="0"/>
        <v>97646</v>
      </c>
      <c r="F16" s="75"/>
      <c r="G16" s="75"/>
      <c r="H16" s="75"/>
      <c r="I16" s="75">
        <v>1</v>
      </c>
      <c r="J16" s="75"/>
      <c r="K16" s="75"/>
      <c r="L16" s="75"/>
      <c r="M16" s="75"/>
      <c r="N16" s="75"/>
      <c r="O16" s="75"/>
      <c r="P16" s="75"/>
      <c r="Q16" s="75">
        <v>1</v>
      </c>
      <c r="R16" s="75">
        <v>1</v>
      </c>
      <c r="S16" s="75"/>
      <c r="T16" s="75"/>
    </row>
    <row r="17" spans="1:20" ht="63">
      <c r="A17" s="71"/>
      <c r="B17" s="75" t="s">
        <v>93</v>
      </c>
      <c r="C17" s="75" t="s">
        <v>7</v>
      </c>
      <c r="D17" s="76" t="s">
        <v>134</v>
      </c>
      <c r="E17" s="75">
        <f t="shared" si="0"/>
        <v>53612</v>
      </c>
      <c r="F17" s="75"/>
      <c r="G17" s="75"/>
      <c r="H17" s="75"/>
      <c r="I17" s="75">
        <v>1</v>
      </c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</row>
    <row r="18" spans="1:20" ht="78.75">
      <c r="A18" s="71"/>
      <c r="B18" s="75" t="s">
        <v>94</v>
      </c>
      <c r="C18" s="75" t="s">
        <v>7</v>
      </c>
      <c r="D18" s="76" t="s">
        <v>135</v>
      </c>
      <c r="E18" s="75">
        <f t="shared" si="0"/>
        <v>76062</v>
      </c>
      <c r="F18" s="75"/>
      <c r="G18" s="75"/>
      <c r="H18" s="75"/>
      <c r="I18" s="75">
        <v>1</v>
      </c>
      <c r="J18" s="75"/>
      <c r="K18" s="75"/>
      <c r="L18" s="75"/>
      <c r="M18" s="75"/>
      <c r="N18" s="75"/>
      <c r="O18" s="75"/>
      <c r="P18" s="75"/>
      <c r="Q18" s="75">
        <v>1</v>
      </c>
      <c r="R18" s="75"/>
      <c r="S18" s="75"/>
      <c r="T18" s="75"/>
    </row>
    <row r="19" spans="1:20" ht="78.75">
      <c r="A19" s="71"/>
      <c r="B19" s="75" t="s">
        <v>95</v>
      </c>
      <c r="C19" s="75" t="s">
        <v>7</v>
      </c>
      <c r="D19" s="76" t="s">
        <v>136</v>
      </c>
      <c r="E19" s="75">
        <f t="shared" si="0"/>
        <v>75196</v>
      </c>
      <c r="F19" s="75"/>
      <c r="G19" s="75"/>
      <c r="H19" s="75"/>
      <c r="I19" s="75">
        <v>1</v>
      </c>
      <c r="J19" s="75"/>
      <c r="K19" s="75"/>
      <c r="L19" s="75"/>
      <c r="M19" s="75"/>
      <c r="N19" s="75"/>
      <c r="O19" s="75"/>
      <c r="P19" s="75"/>
      <c r="Q19" s="75"/>
      <c r="R19" s="75">
        <v>1</v>
      </c>
      <c r="S19" s="75"/>
      <c r="T19" s="75"/>
    </row>
    <row r="20" spans="1:20" ht="60.75" customHeight="1">
      <c r="A20" s="71"/>
      <c r="B20" s="75" t="s">
        <v>96</v>
      </c>
      <c r="C20" s="75" t="s">
        <v>7</v>
      </c>
      <c r="D20" s="76" t="s">
        <v>137</v>
      </c>
      <c r="E20" s="75">
        <f t="shared" si="0"/>
        <v>97646</v>
      </c>
      <c r="F20" s="75"/>
      <c r="G20" s="75"/>
      <c r="H20" s="75"/>
      <c r="I20" s="75">
        <v>1</v>
      </c>
      <c r="J20" s="75"/>
      <c r="K20" s="75"/>
      <c r="L20" s="75"/>
      <c r="M20" s="75"/>
      <c r="N20" s="75"/>
      <c r="O20" s="75"/>
      <c r="P20" s="75"/>
      <c r="Q20" s="75">
        <v>1</v>
      </c>
      <c r="R20" s="75">
        <v>1</v>
      </c>
      <c r="S20" s="75"/>
      <c r="T20" s="75"/>
    </row>
    <row r="21" spans="1:20" ht="63">
      <c r="A21" s="81"/>
      <c r="B21" s="82" t="s">
        <v>270</v>
      </c>
      <c r="C21" s="82" t="s">
        <v>266</v>
      </c>
      <c r="D21" s="83" t="s">
        <v>271</v>
      </c>
      <c r="E21" s="75">
        <f t="shared" si="0"/>
        <v>51425</v>
      </c>
      <c r="F21" s="82"/>
      <c r="G21" s="82"/>
      <c r="I21" s="82"/>
      <c r="J21" s="82">
        <v>1</v>
      </c>
      <c r="K21" s="82"/>
      <c r="L21" s="82"/>
      <c r="M21" s="82"/>
      <c r="N21" s="82"/>
      <c r="O21" s="82"/>
      <c r="P21" s="82"/>
      <c r="Q21" s="82"/>
      <c r="R21" s="82"/>
      <c r="S21" s="82"/>
      <c r="T21" s="82"/>
    </row>
    <row r="22" spans="1:20" ht="78.75">
      <c r="A22" s="71"/>
      <c r="B22" s="75" t="s">
        <v>272</v>
      </c>
      <c r="C22" s="75" t="s">
        <v>266</v>
      </c>
      <c r="D22" s="76" t="s">
        <v>273</v>
      </c>
      <c r="E22" s="75">
        <f t="shared" si="0"/>
        <v>73875</v>
      </c>
      <c r="F22" s="75"/>
      <c r="G22" s="75"/>
      <c r="I22" s="75"/>
      <c r="J22" s="75">
        <v>1</v>
      </c>
      <c r="K22" s="75"/>
      <c r="L22" s="75"/>
      <c r="M22" s="75"/>
      <c r="N22" s="75"/>
      <c r="O22" s="75"/>
      <c r="P22" s="75"/>
      <c r="Q22" s="75">
        <v>1</v>
      </c>
      <c r="R22" s="75"/>
      <c r="S22" s="75"/>
      <c r="T22" s="75"/>
    </row>
    <row r="23" spans="1:20" ht="78.75">
      <c r="A23" s="71"/>
      <c r="B23" s="75" t="s">
        <v>274</v>
      </c>
      <c r="C23" s="75" t="s">
        <v>266</v>
      </c>
      <c r="D23" s="76" t="s">
        <v>275</v>
      </c>
      <c r="E23" s="75">
        <f t="shared" ref="E23:E30" si="1">SUMPRODUCT(H$4:S$4,H23:S23)</f>
        <v>73009</v>
      </c>
      <c r="F23" s="75"/>
      <c r="G23" s="75"/>
      <c r="I23" s="75"/>
      <c r="J23" s="75">
        <v>1</v>
      </c>
      <c r="K23" s="75"/>
      <c r="L23" s="75"/>
      <c r="M23" s="75"/>
      <c r="N23" s="75"/>
      <c r="O23" s="75"/>
      <c r="P23" s="75"/>
      <c r="Q23" s="75"/>
      <c r="R23" s="75">
        <v>1</v>
      </c>
      <c r="S23" s="75"/>
      <c r="T23" s="75"/>
    </row>
    <row r="24" spans="1:20" ht="94.5">
      <c r="A24" s="71"/>
      <c r="B24" s="75" t="s">
        <v>276</v>
      </c>
      <c r="C24" s="75" t="s">
        <v>266</v>
      </c>
      <c r="D24" s="76" t="s">
        <v>277</v>
      </c>
      <c r="E24" s="75">
        <f t="shared" si="1"/>
        <v>95459</v>
      </c>
      <c r="F24" s="75"/>
      <c r="G24" s="75"/>
      <c r="I24" s="75"/>
      <c r="J24" s="75">
        <v>1</v>
      </c>
      <c r="K24" s="75"/>
      <c r="L24" s="75"/>
      <c r="M24" s="75"/>
      <c r="N24" s="75"/>
      <c r="O24" s="75"/>
      <c r="P24" s="75"/>
      <c r="Q24" s="75">
        <v>1</v>
      </c>
      <c r="R24" s="75">
        <v>1</v>
      </c>
      <c r="S24" s="75"/>
      <c r="T24" s="75"/>
    </row>
    <row r="25" spans="1:20" ht="63">
      <c r="A25" s="71"/>
      <c r="B25" s="75" t="s">
        <v>278</v>
      </c>
      <c r="C25" s="75" t="s">
        <v>266</v>
      </c>
      <c r="D25" s="76" t="s">
        <v>279</v>
      </c>
      <c r="E25" s="75">
        <f t="shared" si="1"/>
        <v>51425</v>
      </c>
      <c r="F25" s="75"/>
      <c r="G25" s="75"/>
      <c r="I25" s="75"/>
      <c r="J25" s="75">
        <v>1</v>
      </c>
      <c r="K25" s="75"/>
      <c r="L25" s="75"/>
      <c r="M25" s="75"/>
      <c r="N25" s="75"/>
      <c r="O25" s="75"/>
      <c r="P25" s="75"/>
      <c r="Q25" s="75"/>
      <c r="R25" s="75"/>
      <c r="S25" s="75"/>
      <c r="T25" s="75"/>
    </row>
    <row r="26" spans="1:20" ht="78.75">
      <c r="A26" s="71"/>
      <c r="B26" s="75" t="s">
        <v>280</v>
      </c>
      <c r="C26" s="75" t="s">
        <v>266</v>
      </c>
      <c r="D26" s="76" t="s">
        <v>281</v>
      </c>
      <c r="E26" s="75">
        <f t="shared" si="1"/>
        <v>73875</v>
      </c>
      <c r="F26" s="75"/>
      <c r="G26" s="75"/>
      <c r="I26" s="75"/>
      <c r="J26" s="75">
        <v>1</v>
      </c>
      <c r="K26" s="75"/>
      <c r="L26" s="75"/>
      <c r="M26" s="75"/>
      <c r="N26" s="75"/>
      <c r="O26" s="75"/>
      <c r="P26" s="75"/>
      <c r="Q26" s="75">
        <v>1</v>
      </c>
      <c r="R26" s="75"/>
      <c r="S26" s="75"/>
      <c r="T26" s="75"/>
    </row>
    <row r="27" spans="1:20" ht="78.75">
      <c r="A27" s="71"/>
      <c r="B27" s="75" t="s">
        <v>282</v>
      </c>
      <c r="C27" s="75" t="s">
        <v>266</v>
      </c>
      <c r="D27" s="76" t="s">
        <v>283</v>
      </c>
      <c r="E27" s="75">
        <f t="shared" si="1"/>
        <v>73009</v>
      </c>
      <c r="F27" s="75"/>
      <c r="G27" s="75"/>
      <c r="I27" s="75"/>
      <c r="J27" s="75">
        <v>1</v>
      </c>
      <c r="K27" s="75"/>
      <c r="L27" s="75"/>
      <c r="M27" s="75"/>
      <c r="N27" s="75"/>
      <c r="O27" s="75"/>
      <c r="P27" s="75"/>
      <c r="Q27" s="75"/>
      <c r="R27" s="75">
        <v>1</v>
      </c>
      <c r="S27" s="75"/>
      <c r="T27" s="75"/>
    </row>
    <row r="28" spans="1:20" ht="94.5">
      <c r="A28" s="71"/>
      <c r="B28" s="75" t="s">
        <v>284</v>
      </c>
      <c r="C28" s="75" t="s">
        <v>266</v>
      </c>
      <c r="D28" s="76" t="s">
        <v>269</v>
      </c>
      <c r="E28" s="75">
        <f t="shared" si="1"/>
        <v>95459</v>
      </c>
      <c r="F28" s="75"/>
      <c r="G28" s="75"/>
      <c r="I28" s="75"/>
      <c r="J28" s="75">
        <v>1</v>
      </c>
      <c r="K28" s="75"/>
      <c r="L28" s="75"/>
      <c r="M28" s="75"/>
      <c r="N28" s="75"/>
      <c r="O28" s="75"/>
      <c r="P28" s="75"/>
      <c r="Q28" s="75">
        <v>1</v>
      </c>
      <c r="R28" s="75">
        <v>1</v>
      </c>
      <c r="S28" s="75"/>
      <c r="T28" s="75"/>
    </row>
    <row r="29" spans="1:20" ht="94.5">
      <c r="A29" s="71"/>
      <c r="B29" s="75" t="s">
        <v>25</v>
      </c>
      <c r="C29" s="75" t="s">
        <v>21</v>
      </c>
      <c r="D29" s="76" t="s">
        <v>138</v>
      </c>
      <c r="E29" s="75">
        <f t="shared" si="1"/>
        <v>79775</v>
      </c>
      <c r="F29" s="75"/>
      <c r="G29" s="75"/>
      <c r="H29" s="75"/>
      <c r="I29" s="75"/>
      <c r="J29" s="75"/>
      <c r="K29" s="75">
        <v>1</v>
      </c>
      <c r="L29" s="75"/>
      <c r="M29" s="75"/>
      <c r="N29" s="75"/>
      <c r="O29" s="75"/>
      <c r="P29" s="75"/>
      <c r="Q29" s="75"/>
      <c r="R29" s="75"/>
      <c r="S29" s="75"/>
      <c r="T29" s="75"/>
    </row>
    <row r="30" spans="1:20" ht="141.75">
      <c r="A30" s="71"/>
      <c r="B30" s="75" t="s">
        <v>26</v>
      </c>
      <c r="C30" s="75" t="s">
        <v>21</v>
      </c>
      <c r="D30" s="76" t="s">
        <v>140</v>
      </c>
      <c r="E30" s="75">
        <f t="shared" si="1"/>
        <v>96212</v>
      </c>
      <c r="F30" s="75"/>
      <c r="G30" s="75"/>
      <c r="H30" s="75"/>
      <c r="I30" s="75"/>
      <c r="J30" s="75"/>
      <c r="K30" s="75">
        <v>1</v>
      </c>
      <c r="L30" s="75"/>
      <c r="M30" s="75"/>
      <c r="N30" s="75"/>
      <c r="O30" s="75"/>
      <c r="P30" s="75"/>
      <c r="Q30" s="75"/>
      <c r="R30" s="75"/>
      <c r="S30" s="75">
        <v>1</v>
      </c>
      <c r="T30" s="75"/>
    </row>
    <row r="31" spans="1:20" ht="126">
      <c r="A31" s="71"/>
      <c r="B31" s="75" t="s">
        <v>27</v>
      </c>
      <c r="C31" s="75" t="s">
        <v>21</v>
      </c>
      <c r="D31" s="76" t="s">
        <v>146</v>
      </c>
      <c r="E31" s="75">
        <f t="shared" ref="E31:E62" si="2">SUMPRODUCT(H$4:S$4,H31:S31)</f>
        <v>101359</v>
      </c>
      <c r="F31" s="75"/>
      <c r="G31" s="75"/>
      <c r="H31" s="75"/>
      <c r="I31" s="75"/>
      <c r="J31" s="75"/>
      <c r="K31" s="75">
        <v>1</v>
      </c>
      <c r="L31" s="75"/>
      <c r="M31" s="75"/>
      <c r="N31" s="75"/>
      <c r="O31" s="75"/>
      <c r="P31" s="75"/>
      <c r="Q31" s="75"/>
      <c r="R31" s="75">
        <v>1</v>
      </c>
      <c r="S31" s="75"/>
      <c r="T31" s="75"/>
    </row>
    <row r="32" spans="1:20" ht="173.25">
      <c r="A32" s="71"/>
      <c r="B32" s="75" t="s">
        <v>28</v>
      </c>
      <c r="C32" s="75" t="s">
        <v>21</v>
      </c>
      <c r="D32" s="76" t="s">
        <v>141</v>
      </c>
      <c r="E32" s="75">
        <f t="shared" si="2"/>
        <v>117796</v>
      </c>
      <c r="F32" s="75"/>
      <c r="G32" s="75"/>
      <c r="H32" s="75"/>
      <c r="I32" s="75"/>
      <c r="J32" s="75"/>
      <c r="K32" s="75">
        <v>1</v>
      </c>
      <c r="L32" s="75"/>
      <c r="M32" s="75"/>
      <c r="N32" s="75"/>
      <c r="O32" s="75"/>
      <c r="P32" s="75"/>
      <c r="Q32" s="75"/>
      <c r="R32" s="75">
        <v>1</v>
      </c>
      <c r="S32" s="75">
        <v>1</v>
      </c>
      <c r="T32" s="75"/>
    </row>
    <row r="33" spans="1:20" ht="110.25">
      <c r="A33" s="71"/>
      <c r="B33" s="75" t="s">
        <v>29</v>
      </c>
      <c r="C33" s="75" t="s">
        <v>21</v>
      </c>
      <c r="D33" s="76" t="s">
        <v>147</v>
      </c>
      <c r="E33" s="75">
        <f t="shared" si="2"/>
        <v>102225</v>
      </c>
      <c r="F33" s="75"/>
      <c r="G33" s="75"/>
      <c r="H33" s="75"/>
      <c r="I33" s="75"/>
      <c r="J33" s="75"/>
      <c r="K33" s="75">
        <v>1</v>
      </c>
      <c r="L33" s="75"/>
      <c r="M33" s="75"/>
      <c r="N33" s="75"/>
      <c r="O33" s="75"/>
      <c r="P33" s="75"/>
      <c r="Q33" s="75">
        <v>1</v>
      </c>
      <c r="R33" s="75"/>
      <c r="S33" s="75"/>
      <c r="T33" s="75"/>
    </row>
    <row r="34" spans="1:20" ht="157.5">
      <c r="A34" s="71"/>
      <c r="B34" s="75" t="s">
        <v>30</v>
      </c>
      <c r="C34" s="75" t="s">
        <v>21</v>
      </c>
      <c r="D34" s="76" t="s">
        <v>142</v>
      </c>
      <c r="E34" s="75">
        <f t="shared" si="2"/>
        <v>118662</v>
      </c>
      <c r="F34" s="75"/>
      <c r="G34" s="75"/>
      <c r="H34" s="75"/>
      <c r="I34" s="75"/>
      <c r="J34" s="75"/>
      <c r="K34" s="75">
        <v>1</v>
      </c>
      <c r="L34" s="75"/>
      <c r="M34" s="75"/>
      <c r="N34" s="75"/>
      <c r="O34" s="75"/>
      <c r="P34" s="75"/>
      <c r="Q34" s="75">
        <v>1</v>
      </c>
      <c r="R34" s="75"/>
      <c r="S34" s="75">
        <v>1</v>
      </c>
      <c r="T34" s="75"/>
    </row>
    <row r="35" spans="1:20" ht="126">
      <c r="A35" s="71"/>
      <c r="B35" s="75" t="s">
        <v>31</v>
      </c>
      <c r="C35" s="75" t="s">
        <v>21</v>
      </c>
      <c r="D35" s="76" t="s">
        <v>139</v>
      </c>
      <c r="E35" s="75">
        <f t="shared" si="2"/>
        <v>123809</v>
      </c>
      <c r="F35" s="75"/>
      <c r="G35" s="75"/>
      <c r="H35" s="75"/>
      <c r="I35" s="75"/>
      <c r="J35" s="75"/>
      <c r="K35" s="75">
        <v>1</v>
      </c>
      <c r="L35" s="75"/>
      <c r="M35" s="75"/>
      <c r="N35" s="75"/>
      <c r="O35" s="75"/>
      <c r="P35" s="75"/>
      <c r="Q35" s="75">
        <v>1</v>
      </c>
      <c r="R35" s="75">
        <v>1</v>
      </c>
      <c r="S35" s="75"/>
      <c r="T35" s="75"/>
    </row>
    <row r="36" spans="1:20" ht="189">
      <c r="A36" s="71"/>
      <c r="B36" s="75" t="s">
        <v>32</v>
      </c>
      <c r="C36" s="75" t="s">
        <v>21</v>
      </c>
      <c r="D36" s="76" t="s">
        <v>144</v>
      </c>
      <c r="E36" s="75">
        <f t="shared" si="2"/>
        <v>140246</v>
      </c>
      <c r="F36" s="75"/>
      <c r="G36" s="75"/>
      <c r="H36" s="75"/>
      <c r="I36" s="75"/>
      <c r="J36" s="75"/>
      <c r="K36" s="75">
        <v>1</v>
      </c>
      <c r="L36" s="75"/>
      <c r="M36" s="75"/>
      <c r="N36" s="75"/>
      <c r="O36" s="75"/>
      <c r="P36" s="75"/>
      <c r="Q36" s="75">
        <v>1</v>
      </c>
      <c r="R36" s="75">
        <v>1</v>
      </c>
      <c r="S36" s="75">
        <v>1</v>
      </c>
      <c r="T36" s="75"/>
    </row>
    <row r="37" spans="1:20" ht="94.5">
      <c r="A37" s="71"/>
      <c r="B37" s="75" t="s">
        <v>33</v>
      </c>
      <c r="C37" s="75" t="s">
        <v>21</v>
      </c>
      <c r="D37" s="76" t="s">
        <v>148</v>
      </c>
      <c r="E37" s="75">
        <f t="shared" si="2"/>
        <v>79775</v>
      </c>
      <c r="F37" s="75"/>
      <c r="G37" s="75"/>
      <c r="H37" s="75"/>
      <c r="I37" s="75"/>
      <c r="J37" s="75"/>
      <c r="K37" s="75">
        <v>1</v>
      </c>
      <c r="L37" s="75"/>
      <c r="M37" s="75"/>
      <c r="N37" s="75"/>
      <c r="O37" s="75"/>
      <c r="P37" s="75"/>
      <c r="Q37" s="75"/>
      <c r="R37" s="75"/>
      <c r="S37" s="75"/>
      <c r="T37" s="75"/>
    </row>
    <row r="38" spans="1:20" ht="141.75">
      <c r="A38" s="71"/>
      <c r="B38" s="75" t="s">
        <v>34</v>
      </c>
      <c r="C38" s="75" t="s">
        <v>21</v>
      </c>
      <c r="D38" s="76" t="s">
        <v>149</v>
      </c>
      <c r="E38" s="75">
        <f t="shared" si="2"/>
        <v>96212</v>
      </c>
      <c r="F38" s="75"/>
      <c r="G38" s="75"/>
      <c r="H38" s="75"/>
      <c r="I38" s="75"/>
      <c r="J38" s="75"/>
      <c r="K38" s="75">
        <v>1</v>
      </c>
      <c r="L38" s="75"/>
      <c r="M38" s="75"/>
      <c r="N38" s="75"/>
      <c r="O38" s="75"/>
      <c r="P38" s="75"/>
      <c r="Q38" s="75"/>
      <c r="R38" s="75"/>
      <c r="S38" s="75">
        <v>1</v>
      </c>
      <c r="T38" s="75"/>
    </row>
    <row r="39" spans="1:20" ht="126">
      <c r="A39" s="71"/>
      <c r="B39" s="75" t="s">
        <v>35</v>
      </c>
      <c r="C39" s="75" t="s">
        <v>21</v>
      </c>
      <c r="D39" s="76" t="s">
        <v>150</v>
      </c>
      <c r="E39" s="75">
        <f t="shared" si="2"/>
        <v>101359</v>
      </c>
      <c r="F39" s="75"/>
      <c r="G39" s="75"/>
      <c r="H39" s="75"/>
      <c r="I39" s="75"/>
      <c r="J39" s="75"/>
      <c r="K39" s="75">
        <v>1</v>
      </c>
      <c r="L39" s="75"/>
      <c r="M39" s="75"/>
      <c r="N39" s="75"/>
      <c r="O39" s="75"/>
      <c r="P39" s="75"/>
      <c r="Q39" s="75"/>
      <c r="R39" s="75">
        <v>1</v>
      </c>
      <c r="S39" s="75"/>
      <c r="T39" s="75"/>
    </row>
    <row r="40" spans="1:20" ht="173.25">
      <c r="A40" s="71"/>
      <c r="B40" s="75" t="s">
        <v>36</v>
      </c>
      <c r="C40" s="75" t="s">
        <v>21</v>
      </c>
      <c r="D40" s="76" t="s">
        <v>151</v>
      </c>
      <c r="E40" s="75">
        <f t="shared" si="2"/>
        <v>117796</v>
      </c>
      <c r="F40" s="75"/>
      <c r="G40" s="75"/>
      <c r="H40" s="75"/>
      <c r="I40" s="75"/>
      <c r="J40" s="75"/>
      <c r="K40" s="75">
        <v>1</v>
      </c>
      <c r="L40" s="75"/>
      <c r="M40" s="75"/>
      <c r="N40" s="75"/>
      <c r="O40" s="75"/>
      <c r="P40" s="75"/>
      <c r="Q40" s="75"/>
      <c r="R40" s="75">
        <v>1</v>
      </c>
      <c r="S40" s="75">
        <v>1</v>
      </c>
      <c r="T40" s="75"/>
    </row>
    <row r="41" spans="1:20" ht="110.25">
      <c r="A41" s="71"/>
      <c r="B41" s="75" t="s">
        <v>40</v>
      </c>
      <c r="C41" s="75" t="s">
        <v>21</v>
      </c>
      <c r="D41" s="76" t="s">
        <v>152</v>
      </c>
      <c r="E41" s="75">
        <f t="shared" si="2"/>
        <v>102225</v>
      </c>
      <c r="F41" s="75"/>
      <c r="G41" s="75"/>
      <c r="H41" s="75"/>
      <c r="I41" s="75"/>
      <c r="J41" s="75"/>
      <c r="K41" s="75">
        <v>1</v>
      </c>
      <c r="L41" s="75"/>
      <c r="M41" s="75"/>
      <c r="N41" s="75"/>
      <c r="O41" s="75"/>
      <c r="P41" s="75"/>
      <c r="Q41" s="75">
        <v>1</v>
      </c>
      <c r="R41" s="75"/>
      <c r="S41" s="75"/>
      <c r="T41" s="75"/>
    </row>
    <row r="42" spans="1:20" ht="157.5">
      <c r="A42" s="71"/>
      <c r="B42" s="75" t="s">
        <v>37</v>
      </c>
      <c r="C42" s="75" t="s">
        <v>21</v>
      </c>
      <c r="D42" s="76" t="s">
        <v>153</v>
      </c>
      <c r="E42" s="75">
        <f t="shared" si="2"/>
        <v>118662</v>
      </c>
      <c r="F42" s="75"/>
      <c r="G42" s="75"/>
      <c r="H42" s="75"/>
      <c r="I42" s="75"/>
      <c r="J42" s="75"/>
      <c r="K42" s="75">
        <v>1</v>
      </c>
      <c r="L42" s="75"/>
      <c r="M42" s="75"/>
      <c r="N42" s="75"/>
      <c r="O42" s="75"/>
      <c r="P42" s="75"/>
      <c r="Q42" s="75">
        <v>1</v>
      </c>
      <c r="R42" s="75"/>
      <c r="S42" s="75">
        <v>1</v>
      </c>
      <c r="T42" s="75"/>
    </row>
    <row r="43" spans="1:20" ht="126">
      <c r="A43" s="71"/>
      <c r="B43" s="75" t="s">
        <v>38</v>
      </c>
      <c r="C43" s="75" t="s">
        <v>21</v>
      </c>
      <c r="D43" s="76" t="s">
        <v>154</v>
      </c>
      <c r="E43" s="75">
        <f t="shared" si="2"/>
        <v>123809</v>
      </c>
      <c r="F43" s="75"/>
      <c r="G43" s="75"/>
      <c r="H43" s="75"/>
      <c r="I43" s="75"/>
      <c r="J43" s="75"/>
      <c r="K43" s="75">
        <v>1</v>
      </c>
      <c r="L43" s="75"/>
      <c r="M43" s="75"/>
      <c r="N43" s="75"/>
      <c r="O43" s="75"/>
      <c r="P43" s="75"/>
      <c r="Q43" s="75">
        <v>1</v>
      </c>
      <c r="R43" s="75">
        <v>1</v>
      </c>
      <c r="S43" s="75"/>
      <c r="T43" s="75"/>
    </row>
    <row r="44" spans="1:20" ht="189">
      <c r="A44" s="71"/>
      <c r="B44" s="75" t="s">
        <v>39</v>
      </c>
      <c r="C44" s="75" t="s">
        <v>21</v>
      </c>
      <c r="D44" s="76" t="s">
        <v>155</v>
      </c>
      <c r="E44" s="75">
        <f t="shared" si="2"/>
        <v>140246</v>
      </c>
      <c r="F44" s="75"/>
      <c r="G44" s="75"/>
      <c r="H44" s="75"/>
      <c r="I44" s="75"/>
      <c r="J44" s="75"/>
      <c r="K44" s="75">
        <v>1</v>
      </c>
      <c r="L44" s="75"/>
      <c r="M44" s="75"/>
      <c r="N44" s="75"/>
      <c r="O44" s="75"/>
      <c r="P44" s="75"/>
      <c r="Q44" s="75">
        <v>1</v>
      </c>
      <c r="R44" s="75">
        <v>1</v>
      </c>
      <c r="S44" s="75">
        <v>1</v>
      </c>
      <c r="T44" s="75"/>
    </row>
    <row r="45" spans="1:20" ht="94.5">
      <c r="A45" s="71"/>
      <c r="B45" s="75" t="s">
        <v>41</v>
      </c>
      <c r="C45" s="73" t="s">
        <v>22</v>
      </c>
      <c r="D45" s="76" t="s">
        <v>156</v>
      </c>
      <c r="E45" s="75">
        <f t="shared" si="2"/>
        <v>77588</v>
      </c>
      <c r="F45" s="75"/>
      <c r="G45" s="75"/>
      <c r="H45" s="75"/>
      <c r="I45" s="75"/>
      <c r="J45" s="75"/>
      <c r="K45" s="75"/>
      <c r="L45" s="75">
        <v>1</v>
      </c>
      <c r="M45" s="75"/>
      <c r="N45" s="75"/>
      <c r="O45" s="75"/>
      <c r="P45" s="75"/>
      <c r="Q45" s="75"/>
      <c r="R45" s="75"/>
      <c r="S45" s="75"/>
      <c r="T45" s="75"/>
    </row>
    <row r="46" spans="1:20" ht="141.75">
      <c r="A46" s="71"/>
      <c r="B46" s="75" t="s">
        <v>42</v>
      </c>
      <c r="C46" s="73" t="s">
        <v>22</v>
      </c>
      <c r="D46" s="76" t="s">
        <v>157</v>
      </c>
      <c r="E46" s="75">
        <f t="shared" si="2"/>
        <v>94025</v>
      </c>
      <c r="F46" s="75"/>
      <c r="G46" s="75"/>
      <c r="H46" s="75"/>
      <c r="I46" s="75"/>
      <c r="J46" s="75"/>
      <c r="K46" s="75"/>
      <c r="L46" s="75">
        <v>1</v>
      </c>
      <c r="M46" s="75"/>
      <c r="N46" s="75"/>
      <c r="O46" s="75"/>
      <c r="P46" s="75"/>
      <c r="Q46" s="75"/>
      <c r="R46" s="75"/>
      <c r="S46" s="75">
        <v>1</v>
      </c>
      <c r="T46" s="75"/>
    </row>
    <row r="47" spans="1:20" ht="126">
      <c r="A47" s="71"/>
      <c r="B47" s="75" t="s">
        <v>43</v>
      </c>
      <c r="C47" s="73" t="s">
        <v>22</v>
      </c>
      <c r="D47" s="76" t="s">
        <v>158</v>
      </c>
      <c r="E47" s="75">
        <f t="shared" si="2"/>
        <v>99172</v>
      </c>
      <c r="F47" s="75"/>
      <c r="G47" s="75"/>
      <c r="H47" s="75"/>
      <c r="I47" s="75"/>
      <c r="J47" s="75"/>
      <c r="K47" s="75"/>
      <c r="L47" s="75">
        <v>1</v>
      </c>
      <c r="M47" s="75"/>
      <c r="N47" s="75"/>
      <c r="O47" s="75"/>
      <c r="P47" s="75"/>
      <c r="Q47" s="75"/>
      <c r="R47" s="75">
        <v>1</v>
      </c>
      <c r="S47" s="75"/>
      <c r="T47" s="75"/>
    </row>
    <row r="48" spans="1:20" ht="173.25">
      <c r="A48" s="71"/>
      <c r="B48" s="75" t="s">
        <v>44</v>
      </c>
      <c r="C48" s="73" t="s">
        <v>22</v>
      </c>
      <c r="D48" s="76" t="s">
        <v>159</v>
      </c>
      <c r="E48" s="75">
        <f t="shared" si="2"/>
        <v>115609</v>
      </c>
      <c r="F48" s="75"/>
      <c r="G48" s="75"/>
      <c r="H48" s="75"/>
      <c r="I48" s="75"/>
      <c r="J48" s="75"/>
      <c r="K48" s="75"/>
      <c r="L48" s="75">
        <v>1</v>
      </c>
      <c r="M48" s="75"/>
      <c r="N48" s="75"/>
      <c r="O48" s="75"/>
      <c r="P48" s="75"/>
      <c r="Q48" s="75"/>
      <c r="R48" s="75">
        <v>1</v>
      </c>
      <c r="S48" s="75">
        <v>1</v>
      </c>
      <c r="T48" s="75"/>
    </row>
    <row r="49" spans="1:20" ht="110.25">
      <c r="A49" s="71"/>
      <c r="B49" s="75" t="s">
        <v>45</v>
      </c>
      <c r="C49" s="73" t="s">
        <v>22</v>
      </c>
      <c r="D49" s="76" t="s">
        <v>160</v>
      </c>
      <c r="E49" s="75">
        <f t="shared" si="2"/>
        <v>100038</v>
      </c>
      <c r="F49" s="75"/>
      <c r="G49" s="75"/>
      <c r="H49" s="75"/>
      <c r="I49" s="75"/>
      <c r="J49" s="75"/>
      <c r="K49" s="75"/>
      <c r="L49" s="75">
        <v>1</v>
      </c>
      <c r="M49" s="75"/>
      <c r="N49" s="75"/>
      <c r="O49" s="75"/>
      <c r="P49" s="75"/>
      <c r="Q49" s="75">
        <v>1</v>
      </c>
      <c r="R49" s="75"/>
      <c r="S49" s="75"/>
      <c r="T49" s="75"/>
    </row>
    <row r="50" spans="1:20" ht="157.5">
      <c r="A50" s="71"/>
      <c r="B50" s="75" t="s">
        <v>46</v>
      </c>
      <c r="C50" s="73" t="s">
        <v>22</v>
      </c>
      <c r="D50" s="76" t="s">
        <v>143</v>
      </c>
      <c r="E50" s="75">
        <f t="shared" si="2"/>
        <v>116475</v>
      </c>
      <c r="F50" s="75"/>
      <c r="G50" s="75"/>
      <c r="H50" s="75"/>
      <c r="I50" s="75"/>
      <c r="J50" s="75"/>
      <c r="K50" s="75"/>
      <c r="L50" s="75">
        <v>1</v>
      </c>
      <c r="M50" s="75"/>
      <c r="N50" s="75"/>
      <c r="O50" s="75"/>
      <c r="P50" s="75"/>
      <c r="Q50" s="75">
        <v>1</v>
      </c>
      <c r="R50" s="75"/>
      <c r="S50" s="75">
        <v>1</v>
      </c>
      <c r="T50" s="75"/>
    </row>
    <row r="51" spans="1:20" ht="126">
      <c r="A51" s="71"/>
      <c r="B51" s="75" t="s">
        <v>47</v>
      </c>
      <c r="C51" s="73" t="s">
        <v>22</v>
      </c>
      <c r="D51" s="76" t="s">
        <v>161</v>
      </c>
      <c r="E51" s="75">
        <f t="shared" si="2"/>
        <v>121622</v>
      </c>
      <c r="F51" s="75"/>
      <c r="G51" s="75"/>
      <c r="H51" s="75"/>
      <c r="I51" s="75"/>
      <c r="J51" s="75"/>
      <c r="K51" s="75"/>
      <c r="L51" s="75">
        <v>1</v>
      </c>
      <c r="M51" s="75"/>
      <c r="N51" s="75"/>
      <c r="O51" s="75"/>
      <c r="P51" s="75"/>
      <c r="Q51" s="75">
        <v>1</v>
      </c>
      <c r="R51" s="75">
        <v>1</v>
      </c>
      <c r="S51" s="75"/>
      <c r="T51" s="75"/>
    </row>
    <row r="52" spans="1:20" ht="189">
      <c r="A52" s="71"/>
      <c r="B52" s="75" t="s">
        <v>48</v>
      </c>
      <c r="C52" s="73" t="s">
        <v>22</v>
      </c>
      <c r="D52" s="76" t="s">
        <v>145</v>
      </c>
      <c r="E52" s="75">
        <f t="shared" si="2"/>
        <v>138059</v>
      </c>
      <c r="F52" s="75"/>
      <c r="G52" s="75"/>
      <c r="H52" s="75"/>
      <c r="I52" s="75"/>
      <c r="J52" s="75"/>
      <c r="K52" s="75"/>
      <c r="L52" s="75">
        <v>1</v>
      </c>
      <c r="M52" s="75"/>
      <c r="N52" s="75"/>
      <c r="O52" s="75"/>
      <c r="P52" s="75"/>
      <c r="Q52" s="75">
        <v>1</v>
      </c>
      <c r="R52" s="75">
        <v>1</v>
      </c>
      <c r="S52" s="75">
        <v>1</v>
      </c>
      <c r="T52" s="75"/>
    </row>
    <row r="53" spans="1:20" ht="94.5">
      <c r="A53" s="71"/>
      <c r="B53" s="75" t="s">
        <v>49</v>
      </c>
      <c r="C53" s="73" t="s">
        <v>22</v>
      </c>
      <c r="D53" s="76" t="s">
        <v>162</v>
      </c>
      <c r="E53" s="75">
        <f t="shared" si="2"/>
        <v>77588</v>
      </c>
      <c r="F53" s="75"/>
      <c r="G53" s="75"/>
      <c r="H53" s="75"/>
      <c r="I53" s="75"/>
      <c r="J53" s="75"/>
      <c r="K53" s="75"/>
      <c r="L53" s="75">
        <v>1</v>
      </c>
      <c r="M53" s="75"/>
      <c r="N53" s="75"/>
      <c r="O53" s="75"/>
      <c r="P53" s="75"/>
      <c r="Q53" s="75"/>
      <c r="R53" s="75"/>
      <c r="S53" s="75"/>
      <c r="T53" s="75"/>
    </row>
    <row r="54" spans="1:20" ht="141.75">
      <c r="A54" s="71"/>
      <c r="B54" s="75" t="s">
        <v>50</v>
      </c>
      <c r="C54" s="73" t="s">
        <v>22</v>
      </c>
      <c r="D54" s="76" t="s">
        <v>163</v>
      </c>
      <c r="E54" s="75">
        <f t="shared" si="2"/>
        <v>94025</v>
      </c>
      <c r="F54" s="75"/>
      <c r="G54" s="75"/>
      <c r="H54" s="75"/>
      <c r="I54" s="75"/>
      <c r="J54" s="75"/>
      <c r="K54" s="75"/>
      <c r="L54" s="75">
        <v>1</v>
      </c>
      <c r="M54" s="75"/>
      <c r="N54" s="75"/>
      <c r="O54" s="75"/>
      <c r="P54" s="75"/>
      <c r="Q54" s="75"/>
      <c r="R54" s="75"/>
      <c r="S54" s="75">
        <v>1</v>
      </c>
      <c r="T54" s="75"/>
    </row>
    <row r="55" spans="1:20" ht="126">
      <c r="A55" s="71"/>
      <c r="B55" s="75" t="s">
        <v>51</v>
      </c>
      <c r="C55" s="73" t="s">
        <v>22</v>
      </c>
      <c r="D55" s="76" t="s">
        <v>164</v>
      </c>
      <c r="E55" s="75">
        <f t="shared" si="2"/>
        <v>99172</v>
      </c>
      <c r="F55" s="75"/>
      <c r="G55" s="75"/>
      <c r="H55" s="75"/>
      <c r="I55" s="75"/>
      <c r="J55" s="75"/>
      <c r="K55" s="75"/>
      <c r="L55" s="75">
        <v>1</v>
      </c>
      <c r="M55" s="75"/>
      <c r="N55" s="75"/>
      <c r="O55" s="75"/>
      <c r="P55" s="75"/>
      <c r="Q55" s="75"/>
      <c r="R55" s="75">
        <v>1</v>
      </c>
      <c r="S55" s="75"/>
      <c r="T55" s="75"/>
    </row>
    <row r="56" spans="1:20" ht="173.25">
      <c r="A56" s="71"/>
      <c r="B56" s="75" t="s">
        <v>52</v>
      </c>
      <c r="C56" s="73" t="s">
        <v>22</v>
      </c>
      <c r="D56" s="76" t="s">
        <v>165</v>
      </c>
      <c r="E56" s="75">
        <f t="shared" si="2"/>
        <v>115609</v>
      </c>
      <c r="F56" s="75"/>
      <c r="G56" s="75"/>
      <c r="H56" s="75"/>
      <c r="I56" s="75"/>
      <c r="J56" s="75"/>
      <c r="K56" s="75"/>
      <c r="L56" s="75">
        <v>1</v>
      </c>
      <c r="M56" s="75"/>
      <c r="N56" s="75"/>
      <c r="O56" s="75"/>
      <c r="P56" s="75"/>
      <c r="Q56" s="75"/>
      <c r="R56" s="75">
        <v>1</v>
      </c>
      <c r="S56" s="75">
        <v>1</v>
      </c>
      <c r="T56" s="75"/>
    </row>
    <row r="57" spans="1:20" ht="110.25">
      <c r="A57" s="71"/>
      <c r="B57" s="75" t="s">
        <v>53</v>
      </c>
      <c r="C57" s="73" t="s">
        <v>22</v>
      </c>
      <c r="D57" s="76" t="s">
        <v>166</v>
      </c>
      <c r="E57" s="75">
        <f t="shared" si="2"/>
        <v>100038</v>
      </c>
      <c r="F57" s="75"/>
      <c r="G57" s="75"/>
      <c r="H57" s="75"/>
      <c r="I57" s="75"/>
      <c r="J57" s="75"/>
      <c r="K57" s="75"/>
      <c r="L57" s="75">
        <v>1</v>
      </c>
      <c r="M57" s="75"/>
      <c r="N57" s="75"/>
      <c r="O57" s="75"/>
      <c r="P57" s="75"/>
      <c r="Q57" s="75">
        <v>1</v>
      </c>
      <c r="R57" s="75"/>
      <c r="S57" s="75"/>
      <c r="T57" s="75"/>
    </row>
    <row r="58" spans="1:20" ht="157.5">
      <c r="A58" s="71"/>
      <c r="B58" s="75" t="s">
        <v>54</v>
      </c>
      <c r="C58" s="73" t="s">
        <v>22</v>
      </c>
      <c r="D58" s="76" t="s">
        <v>167</v>
      </c>
      <c r="E58" s="75">
        <f t="shared" si="2"/>
        <v>116475</v>
      </c>
      <c r="F58" s="75"/>
      <c r="G58" s="75"/>
      <c r="H58" s="75"/>
      <c r="I58" s="75"/>
      <c r="J58" s="75"/>
      <c r="K58" s="75"/>
      <c r="L58" s="75">
        <v>1</v>
      </c>
      <c r="M58" s="75"/>
      <c r="N58" s="75"/>
      <c r="O58" s="75"/>
      <c r="P58" s="75"/>
      <c r="Q58" s="75">
        <v>1</v>
      </c>
      <c r="R58" s="75"/>
      <c r="S58" s="75">
        <v>1</v>
      </c>
      <c r="T58" s="75"/>
    </row>
    <row r="59" spans="1:20" ht="126">
      <c r="A59" s="71"/>
      <c r="B59" s="75" t="s">
        <v>55</v>
      </c>
      <c r="C59" s="73" t="s">
        <v>22</v>
      </c>
      <c r="D59" s="76" t="s">
        <v>168</v>
      </c>
      <c r="E59" s="75">
        <f t="shared" si="2"/>
        <v>121622</v>
      </c>
      <c r="F59" s="75"/>
      <c r="G59" s="75"/>
      <c r="H59" s="75"/>
      <c r="I59" s="75"/>
      <c r="J59" s="75"/>
      <c r="K59" s="75"/>
      <c r="L59" s="75">
        <v>1</v>
      </c>
      <c r="M59" s="75"/>
      <c r="N59" s="75"/>
      <c r="O59" s="75"/>
      <c r="P59" s="75"/>
      <c r="Q59" s="75">
        <v>1</v>
      </c>
      <c r="R59" s="75">
        <v>1</v>
      </c>
      <c r="S59" s="75"/>
      <c r="T59" s="75"/>
    </row>
    <row r="60" spans="1:20" ht="189">
      <c r="A60" s="71"/>
      <c r="B60" s="75" t="s">
        <v>56</v>
      </c>
      <c r="C60" s="73" t="s">
        <v>22</v>
      </c>
      <c r="D60" s="76" t="s">
        <v>169</v>
      </c>
      <c r="E60" s="75">
        <f t="shared" si="2"/>
        <v>138059</v>
      </c>
      <c r="F60" s="75"/>
      <c r="G60" s="75"/>
      <c r="H60" s="75"/>
      <c r="I60" s="75"/>
      <c r="J60" s="75"/>
      <c r="K60" s="75"/>
      <c r="L60" s="75">
        <v>1</v>
      </c>
      <c r="M60" s="75"/>
      <c r="N60" s="75"/>
      <c r="O60" s="75"/>
      <c r="P60" s="75"/>
      <c r="Q60" s="75">
        <v>1</v>
      </c>
      <c r="R60" s="75">
        <v>1</v>
      </c>
      <c r="S60" s="75">
        <v>1</v>
      </c>
      <c r="T60" s="75"/>
    </row>
    <row r="61" spans="1:20" ht="94.5">
      <c r="A61" s="71"/>
      <c r="B61" s="75" t="s">
        <v>286</v>
      </c>
      <c r="C61" s="75" t="s">
        <v>287</v>
      </c>
      <c r="D61" s="76" t="s">
        <v>288</v>
      </c>
      <c r="E61" s="75">
        <f t="shared" si="2"/>
        <v>75400</v>
      </c>
      <c r="F61" s="75"/>
      <c r="G61" s="75"/>
      <c r="H61" s="75"/>
      <c r="I61" s="75"/>
      <c r="J61" s="75"/>
      <c r="L61" s="75"/>
      <c r="M61" s="75">
        <v>1</v>
      </c>
      <c r="N61" s="75"/>
      <c r="O61" s="75"/>
      <c r="P61" s="75"/>
      <c r="Q61" s="75"/>
      <c r="R61" s="75"/>
      <c r="S61" s="75"/>
      <c r="T61" s="75"/>
    </row>
    <row r="62" spans="1:20" ht="141.75">
      <c r="A62" s="71"/>
      <c r="B62" s="75" t="s">
        <v>289</v>
      </c>
      <c r="C62" s="75" t="s">
        <v>287</v>
      </c>
      <c r="D62" s="76" t="s">
        <v>290</v>
      </c>
      <c r="E62" s="75">
        <f t="shared" si="2"/>
        <v>91837</v>
      </c>
      <c r="F62" s="75"/>
      <c r="G62" s="75"/>
      <c r="H62" s="75"/>
      <c r="I62" s="75"/>
      <c r="J62" s="75"/>
      <c r="L62" s="75"/>
      <c r="M62" s="75">
        <v>1</v>
      </c>
      <c r="N62" s="75"/>
      <c r="O62" s="75"/>
      <c r="P62" s="75"/>
      <c r="Q62" s="75"/>
      <c r="R62" s="75"/>
      <c r="S62" s="75">
        <v>1</v>
      </c>
      <c r="T62" s="75"/>
    </row>
    <row r="63" spans="1:20" ht="126">
      <c r="A63" s="71"/>
      <c r="B63" s="75" t="s">
        <v>291</v>
      </c>
      <c r="C63" s="75" t="s">
        <v>287</v>
      </c>
      <c r="D63" s="76" t="s">
        <v>292</v>
      </c>
      <c r="E63" s="75">
        <f t="shared" ref="E63:E94" si="3">SUMPRODUCT(H$4:S$4,H63:S63)</f>
        <v>96984</v>
      </c>
      <c r="F63" s="75"/>
      <c r="G63" s="75"/>
      <c r="H63" s="75"/>
      <c r="I63" s="75"/>
      <c r="J63" s="75"/>
      <c r="L63" s="75"/>
      <c r="M63" s="75">
        <v>1</v>
      </c>
      <c r="N63" s="75"/>
      <c r="O63" s="75"/>
      <c r="P63" s="75"/>
      <c r="Q63" s="75"/>
      <c r="R63" s="75">
        <v>1</v>
      </c>
      <c r="S63" s="75"/>
      <c r="T63" s="75"/>
    </row>
    <row r="64" spans="1:20" ht="173.25">
      <c r="A64" s="71"/>
      <c r="B64" s="75" t="s">
        <v>293</v>
      </c>
      <c r="C64" s="75" t="s">
        <v>287</v>
      </c>
      <c r="D64" s="76" t="s">
        <v>294</v>
      </c>
      <c r="E64" s="75">
        <f t="shared" si="3"/>
        <v>113421</v>
      </c>
      <c r="F64" s="75"/>
      <c r="G64" s="75"/>
      <c r="H64" s="75"/>
      <c r="I64" s="75"/>
      <c r="J64" s="75"/>
      <c r="L64" s="75"/>
      <c r="M64" s="75">
        <v>1</v>
      </c>
      <c r="N64" s="75"/>
      <c r="O64" s="75"/>
      <c r="P64" s="75"/>
      <c r="Q64" s="75"/>
      <c r="R64" s="75">
        <v>1</v>
      </c>
      <c r="S64" s="75">
        <v>1</v>
      </c>
      <c r="T64" s="75"/>
    </row>
    <row r="65" spans="1:20" ht="110.25">
      <c r="A65" s="71"/>
      <c r="B65" s="75" t="s">
        <v>295</v>
      </c>
      <c r="C65" s="75" t="s">
        <v>287</v>
      </c>
      <c r="D65" s="76" t="s">
        <v>296</v>
      </c>
      <c r="E65" s="75">
        <f t="shared" si="3"/>
        <v>97850</v>
      </c>
      <c r="F65" s="75"/>
      <c r="G65" s="75"/>
      <c r="H65" s="75"/>
      <c r="I65" s="75"/>
      <c r="J65" s="75"/>
      <c r="L65" s="75"/>
      <c r="M65" s="75">
        <v>1</v>
      </c>
      <c r="N65" s="75"/>
      <c r="O65" s="75"/>
      <c r="P65" s="75"/>
      <c r="Q65" s="75">
        <v>1</v>
      </c>
      <c r="R65" s="75"/>
      <c r="S65" s="75"/>
      <c r="T65" s="75"/>
    </row>
    <row r="66" spans="1:20" ht="157.5">
      <c r="A66" s="71"/>
      <c r="B66" s="75" t="s">
        <v>297</v>
      </c>
      <c r="C66" s="75" t="s">
        <v>287</v>
      </c>
      <c r="D66" s="76" t="s">
        <v>298</v>
      </c>
      <c r="E66" s="75">
        <f t="shared" si="3"/>
        <v>114287</v>
      </c>
      <c r="F66" s="75"/>
      <c r="G66" s="75"/>
      <c r="H66" s="75"/>
      <c r="I66" s="75"/>
      <c r="J66" s="75"/>
      <c r="L66" s="75"/>
      <c r="M66" s="75">
        <v>1</v>
      </c>
      <c r="N66" s="75"/>
      <c r="O66" s="75"/>
      <c r="P66" s="75"/>
      <c r="Q66" s="75">
        <v>1</v>
      </c>
      <c r="R66" s="75"/>
      <c r="S66" s="75">
        <v>1</v>
      </c>
      <c r="T66" s="75"/>
    </row>
    <row r="67" spans="1:20" ht="126">
      <c r="A67" s="71"/>
      <c r="B67" s="75" t="s">
        <v>299</v>
      </c>
      <c r="C67" s="75" t="s">
        <v>287</v>
      </c>
      <c r="D67" s="76" t="s">
        <v>300</v>
      </c>
      <c r="E67" s="75">
        <f t="shared" si="3"/>
        <v>119434</v>
      </c>
      <c r="F67" s="75"/>
      <c r="G67" s="75"/>
      <c r="H67" s="75"/>
      <c r="I67" s="75"/>
      <c r="J67" s="75"/>
      <c r="L67" s="75"/>
      <c r="M67" s="75">
        <v>1</v>
      </c>
      <c r="N67" s="75"/>
      <c r="O67" s="75"/>
      <c r="P67" s="75"/>
      <c r="Q67" s="75">
        <v>1</v>
      </c>
      <c r="R67" s="75">
        <v>1</v>
      </c>
      <c r="S67" s="75"/>
      <c r="T67" s="75"/>
    </row>
    <row r="68" spans="1:20" ht="189">
      <c r="A68" s="71"/>
      <c r="B68" s="75" t="s">
        <v>301</v>
      </c>
      <c r="C68" s="75" t="s">
        <v>287</v>
      </c>
      <c r="D68" s="76" t="s">
        <v>302</v>
      </c>
      <c r="E68" s="75">
        <f t="shared" si="3"/>
        <v>135871</v>
      </c>
      <c r="F68" s="75"/>
      <c r="G68" s="75"/>
      <c r="H68" s="75"/>
      <c r="I68" s="75"/>
      <c r="J68" s="75"/>
      <c r="L68" s="75"/>
      <c r="M68" s="75">
        <v>1</v>
      </c>
      <c r="N68" s="75"/>
      <c r="O68" s="75"/>
      <c r="P68" s="75"/>
      <c r="Q68" s="75">
        <v>1</v>
      </c>
      <c r="R68" s="75">
        <v>1</v>
      </c>
      <c r="S68" s="75">
        <v>1</v>
      </c>
      <c r="T68" s="75"/>
    </row>
    <row r="69" spans="1:20" ht="94.5">
      <c r="A69" s="71"/>
      <c r="B69" s="75" t="s">
        <v>303</v>
      </c>
      <c r="C69" s="75" t="s">
        <v>287</v>
      </c>
      <c r="D69" s="76" t="s">
        <v>304</v>
      </c>
      <c r="E69" s="75">
        <f t="shared" si="3"/>
        <v>75400</v>
      </c>
      <c r="F69" s="75"/>
      <c r="G69" s="75"/>
      <c r="H69" s="75"/>
      <c r="I69" s="75"/>
      <c r="J69" s="75"/>
      <c r="L69" s="75"/>
      <c r="M69" s="75">
        <v>1</v>
      </c>
      <c r="N69" s="75"/>
      <c r="O69" s="75"/>
      <c r="P69" s="75"/>
      <c r="Q69" s="75"/>
      <c r="R69" s="75"/>
      <c r="S69" s="75"/>
      <c r="T69" s="75"/>
    </row>
    <row r="70" spans="1:20" ht="141.75">
      <c r="A70" s="71"/>
      <c r="B70" s="75" t="s">
        <v>305</v>
      </c>
      <c r="C70" s="75" t="s">
        <v>287</v>
      </c>
      <c r="D70" s="76" t="s">
        <v>306</v>
      </c>
      <c r="E70" s="75">
        <f t="shared" si="3"/>
        <v>91837</v>
      </c>
      <c r="F70" s="75"/>
      <c r="G70" s="75"/>
      <c r="H70" s="75"/>
      <c r="I70" s="75"/>
      <c r="J70" s="75"/>
      <c r="L70" s="75"/>
      <c r="M70" s="75">
        <v>1</v>
      </c>
      <c r="N70" s="75"/>
      <c r="O70" s="75"/>
      <c r="P70" s="75"/>
      <c r="Q70" s="75"/>
      <c r="R70" s="75"/>
      <c r="S70" s="75">
        <v>1</v>
      </c>
      <c r="T70" s="75"/>
    </row>
    <row r="71" spans="1:20" ht="126">
      <c r="A71" s="71"/>
      <c r="B71" s="75" t="s">
        <v>307</v>
      </c>
      <c r="C71" s="75" t="s">
        <v>287</v>
      </c>
      <c r="D71" s="76" t="s">
        <v>308</v>
      </c>
      <c r="E71" s="75">
        <f t="shared" si="3"/>
        <v>96984</v>
      </c>
      <c r="F71" s="75"/>
      <c r="G71" s="75"/>
      <c r="H71" s="75"/>
      <c r="I71" s="75"/>
      <c r="J71" s="75"/>
      <c r="L71" s="75"/>
      <c r="M71" s="75">
        <v>1</v>
      </c>
      <c r="N71" s="75"/>
      <c r="O71" s="75"/>
      <c r="P71" s="75"/>
      <c r="Q71" s="75"/>
      <c r="R71" s="75">
        <v>1</v>
      </c>
      <c r="S71" s="75"/>
      <c r="T71" s="75"/>
    </row>
    <row r="72" spans="1:20" ht="173.25">
      <c r="A72" s="71"/>
      <c r="B72" s="75" t="s">
        <v>309</v>
      </c>
      <c r="C72" s="75" t="s">
        <v>287</v>
      </c>
      <c r="D72" s="76" t="s">
        <v>310</v>
      </c>
      <c r="E72" s="75">
        <f t="shared" si="3"/>
        <v>113421</v>
      </c>
      <c r="F72" s="75"/>
      <c r="G72" s="75"/>
      <c r="H72" s="75"/>
      <c r="I72" s="75"/>
      <c r="J72" s="75"/>
      <c r="L72" s="75"/>
      <c r="M72" s="75">
        <v>1</v>
      </c>
      <c r="N72" s="75"/>
      <c r="O72" s="75"/>
      <c r="P72" s="75"/>
      <c r="Q72" s="75"/>
      <c r="R72" s="75">
        <v>1</v>
      </c>
      <c r="S72" s="75">
        <v>1</v>
      </c>
      <c r="T72" s="75"/>
    </row>
    <row r="73" spans="1:20" ht="110.25">
      <c r="A73" s="71"/>
      <c r="B73" s="75" t="s">
        <v>311</v>
      </c>
      <c r="C73" s="75" t="s">
        <v>287</v>
      </c>
      <c r="D73" s="76" t="s">
        <v>312</v>
      </c>
      <c r="E73" s="75">
        <f t="shared" si="3"/>
        <v>97850</v>
      </c>
      <c r="F73" s="75"/>
      <c r="G73" s="75"/>
      <c r="H73" s="75"/>
      <c r="I73" s="75"/>
      <c r="J73" s="75"/>
      <c r="L73" s="75"/>
      <c r="M73" s="75">
        <v>1</v>
      </c>
      <c r="N73" s="75"/>
      <c r="O73" s="75"/>
      <c r="P73" s="75"/>
      <c r="Q73" s="75">
        <v>1</v>
      </c>
      <c r="R73" s="75"/>
      <c r="S73" s="75"/>
      <c r="T73" s="75"/>
    </row>
    <row r="74" spans="1:20" ht="157.5">
      <c r="A74" s="71"/>
      <c r="B74" s="75" t="s">
        <v>313</v>
      </c>
      <c r="C74" s="75" t="s">
        <v>287</v>
      </c>
      <c r="D74" s="76" t="s">
        <v>314</v>
      </c>
      <c r="E74" s="75">
        <f t="shared" si="3"/>
        <v>114287</v>
      </c>
      <c r="F74" s="75"/>
      <c r="G74" s="75"/>
      <c r="H74" s="75"/>
      <c r="I74" s="75"/>
      <c r="J74" s="75"/>
      <c r="L74" s="75"/>
      <c r="M74" s="75">
        <v>1</v>
      </c>
      <c r="N74" s="75"/>
      <c r="O74" s="75"/>
      <c r="P74" s="75"/>
      <c r="Q74" s="75">
        <v>1</v>
      </c>
      <c r="R74" s="75"/>
      <c r="S74" s="75">
        <v>1</v>
      </c>
      <c r="T74" s="75"/>
    </row>
    <row r="75" spans="1:20" ht="126">
      <c r="A75" s="71"/>
      <c r="B75" s="75" t="s">
        <v>315</v>
      </c>
      <c r="C75" s="75" t="s">
        <v>287</v>
      </c>
      <c r="D75" s="76" t="s">
        <v>316</v>
      </c>
      <c r="E75" s="75">
        <f t="shared" si="3"/>
        <v>119434</v>
      </c>
      <c r="F75" s="75"/>
      <c r="G75" s="75"/>
      <c r="H75" s="75"/>
      <c r="I75" s="75"/>
      <c r="J75" s="75"/>
      <c r="L75" s="75"/>
      <c r="M75" s="75">
        <v>1</v>
      </c>
      <c r="N75" s="75"/>
      <c r="O75" s="75"/>
      <c r="P75" s="75"/>
      <c r="Q75" s="75">
        <v>1</v>
      </c>
      <c r="R75" s="75">
        <v>1</v>
      </c>
      <c r="S75" s="75"/>
      <c r="T75" s="75"/>
    </row>
    <row r="76" spans="1:20" ht="189">
      <c r="A76" s="71"/>
      <c r="B76" s="75" t="s">
        <v>317</v>
      </c>
      <c r="C76" s="75" t="s">
        <v>287</v>
      </c>
      <c r="D76" s="76" t="s">
        <v>285</v>
      </c>
      <c r="E76" s="75">
        <f t="shared" si="3"/>
        <v>135871</v>
      </c>
      <c r="F76" s="75"/>
      <c r="G76" s="75"/>
      <c r="H76" s="75"/>
      <c r="I76" s="75"/>
      <c r="J76" s="75"/>
      <c r="L76" s="75"/>
      <c r="M76" s="75">
        <v>1</v>
      </c>
      <c r="N76" s="75"/>
      <c r="O76" s="75"/>
      <c r="P76" s="75"/>
      <c r="Q76" s="75">
        <v>1</v>
      </c>
      <c r="R76" s="75">
        <v>1</v>
      </c>
      <c r="S76" s="75">
        <v>1</v>
      </c>
      <c r="T76" s="75"/>
    </row>
    <row r="77" spans="1:20" ht="94.5">
      <c r="A77" s="71"/>
      <c r="B77" s="75" t="s">
        <v>57</v>
      </c>
      <c r="C77" s="73" t="s">
        <v>24</v>
      </c>
      <c r="D77" s="76" t="s">
        <v>170</v>
      </c>
      <c r="E77" s="75">
        <f t="shared" si="3"/>
        <v>76088</v>
      </c>
      <c r="F77" s="75"/>
      <c r="G77" s="75"/>
      <c r="H77" s="75"/>
      <c r="I77" s="75"/>
      <c r="J77" s="75"/>
      <c r="K77" s="75"/>
      <c r="L77" s="75"/>
      <c r="M77" s="75"/>
      <c r="N77" s="75">
        <v>1</v>
      </c>
      <c r="O77" s="75"/>
      <c r="P77" s="75"/>
      <c r="Q77" s="75"/>
      <c r="R77" s="75"/>
      <c r="S77" s="75"/>
      <c r="T77" s="75"/>
    </row>
    <row r="78" spans="1:20" ht="141.75">
      <c r="A78" s="71"/>
      <c r="B78" s="75" t="s">
        <v>58</v>
      </c>
      <c r="C78" s="73" t="s">
        <v>24</v>
      </c>
      <c r="D78" s="76" t="s">
        <v>171</v>
      </c>
      <c r="E78" s="75">
        <f t="shared" si="3"/>
        <v>92525</v>
      </c>
      <c r="F78" s="75"/>
      <c r="G78" s="75"/>
      <c r="H78" s="75"/>
      <c r="I78" s="75"/>
      <c r="J78" s="75"/>
      <c r="K78" s="75"/>
      <c r="L78" s="75"/>
      <c r="M78" s="75"/>
      <c r="N78" s="75">
        <v>1</v>
      </c>
      <c r="O78" s="75"/>
      <c r="P78" s="75"/>
      <c r="Q78" s="75"/>
      <c r="R78" s="75"/>
      <c r="S78" s="75">
        <v>1</v>
      </c>
      <c r="T78" s="75"/>
    </row>
    <row r="79" spans="1:20" ht="126">
      <c r="A79" s="71"/>
      <c r="B79" s="75" t="s">
        <v>59</v>
      </c>
      <c r="C79" s="73" t="s">
        <v>24</v>
      </c>
      <c r="D79" s="76" t="s">
        <v>172</v>
      </c>
      <c r="E79" s="75">
        <f t="shared" si="3"/>
        <v>97672</v>
      </c>
      <c r="F79" s="75"/>
      <c r="G79" s="75"/>
      <c r="H79" s="75"/>
      <c r="I79" s="75"/>
      <c r="J79" s="75"/>
      <c r="K79" s="75"/>
      <c r="L79" s="75"/>
      <c r="M79" s="75"/>
      <c r="N79" s="75">
        <v>1</v>
      </c>
      <c r="O79" s="75"/>
      <c r="P79" s="75"/>
      <c r="Q79" s="75"/>
      <c r="R79" s="75">
        <v>1</v>
      </c>
      <c r="S79" s="75"/>
      <c r="T79" s="75"/>
    </row>
    <row r="80" spans="1:20" ht="173.25">
      <c r="A80" s="71"/>
      <c r="B80" s="75" t="s">
        <v>60</v>
      </c>
      <c r="C80" s="73" t="s">
        <v>24</v>
      </c>
      <c r="D80" s="76" t="s">
        <v>173</v>
      </c>
      <c r="E80" s="75">
        <f t="shared" si="3"/>
        <v>114109</v>
      </c>
      <c r="F80" s="75"/>
      <c r="G80" s="75"/>
      <c r="H80" s="75"/>
      <c r="I80" s="75"/>
      <c r="J80" s="75"/>
      <c r="K80" s="75"/>
      <c r="L80" s="75"/>
      <c r="M80" s="75"/>
      <c r="N80" s="75">
        <v>1</v>
      </c>
      <c r="O80" s="75"/>
      <c r="P80" s="75"/>
      <c r="Q80" s="75"/>
      <c r="R80" s="75">
        <v>1</v>
      </c>
      <c r="S80" s="75">
        <v>1</v>
      </c>
      <c r="T80" s="75"/>
    </row>
    <row r="81" spans="1:20" ht="110.25">
      <c r="A81" s="71"/>
      <c r="B81" s="75" t="s">
        <v>61</v>
      </c>
      <c r="C81" s="73" t="s">
        <v>24</v>
      </c>
      <c r="D81" s="76" t="s">
        <v>174</v>
      </c>
      <c r="E81" s="75">
        <f t="shared" si="3"/>
        <v>98538</v>
      </c>
      <c r="F81" s="75"/>
      <c r="G81" s="75"/>
      <c r="H81" s="75"/>
      <c r="I81" s="75"/>
      <c r="J81" s="75"/>
      <c r="K81" s="75"/>
      <c r="L81" s="75"/>
      <c r="M81" s="75"/>
      <c r="N81" s="75">
        <v>1</v>
      </c>
      <c r="O81" s="75"/>
      <c r="P81" s="75"/>
      <c r="Q81" s="75">
        <v>1</v>
      </c>
      <c r="R81" s="75"/>
      <c r="S81" s="75"/>
      <c r="T81" s="75"/>
    </row>
    <row r="82" spans="1:20" ht="157.5">
      <c r="A82" s="71"/>
      <c r="B82" s="75" t="s">
        <v>62</v>
      </c>
      <c r="C82" s="73" t="s">
        <v>24</v>
      </c>
      <c r="D82" s="76" t="s">
        <v>175</v>
      </c>
      <c r="E82" s="75">
        <f t="shared" si="3"/>
        <v>114975</v>
      </c>
      <c r="F82" s="75"/>
      <c r="G82" s="75"/>
      <c r="H82" s="75"/>
      <c r="I82" s="75"/>
      <c r="J82" s="75"/>
      <c r="K82" s="75"/>
      <c r="L82" s="75"/>
      <c r="M82" s="75"/>
      <c r="N82" s="75">
        <v>1</v>
      </c>
      <c r="O82" s="75"/>
      <c r="P82" s="75"/>
      <c r="Q82" s="75">
        <v>1</v>
      </c>
      <c r="R82" s="75"/>
      <c r="S82" s="75">
        <v>1</v>
      </c>
      <c r="T82" s="75"/>
    </row>
    <row r="83" spans="1:20" ht="126">
      <c r="A83" s="71"/>
      <c r="B83" s="75" t="s">
        <v>63</v>
      </c>
      <c r="C83" s="73" t="s">
        <v>24</v>
      </c>
      <c r="D83" s="76" t="s">
        <v>176</v>
      </c>
      <c r="E83" s="75">
        <f t="shared" si="3"/>
        <v>120122</v>
      </c>
      <c r="F83" s="75"/>
      <c r="G83" s="75"/>
      <c r="H83" s="75"/>
      <c r="I83" s="75"/>
      <c r="J83" s="75"/>
      <c r="K83" s="75"/>
      <c r="L83" s="75"/>
      <c r="M83" s="75"/>
      <c r="N83" s="75">
        <v>1</v>
      </c>
      <c r="O83" s="75"/>
      <c r="P83" s="75"/>
      <c r="Q83" s="75">
        <v>1</v>
      </c>
      <c r="R83" s="75">
        <v>1</v>
      </c>
      <c r="S83" s="75"/>
      <c r="T83" s="75"/>
    </row>
    <row r="84" spans="1:20" ht="189">
      <c r="A84" s="71"/>
      <c r="B84" s="75" t="s">
        <v>64</v>
      </c>
      <c r="C84" s="73" t="s">
        <v>24</v>
      </c>
      <c r="D84" s="76" t="s">
        <v>177</v>
      </c>
      <c r="E84" s="75">
        <f t="shared" si="3"/>
        <v>136559</v>
      </c>
      <c r="F84" s="75"/>
      <c r="G84" s="75"/>
      <c r="H84" s="75"/>
      <c r="I84" s="75"/>
      <c r="J84" s="75"/>
      <c r="K84" s="75"/>
      <c r="L84" s="75"/>
      <c r="M84" s="75"/>
      <c r="N84" s="75">
        <v>1</v>
      </c>
      <c r="O84" s="75"/>
      <c r="P84" s="75"/>
      <c r="Q84" s="75">
        <v>1</v>
      </c>
      <c r="R84" s="75">
        <v>1</v>
      </c>
      <c r="S84" s="75">
        <v>1</v>
      </c>
      <c r="T84" s="75"/>
    </row>
    <row r="85" spans="1:20" ht="94.5">
      <c r="A85" s="71"/>
      <c r="B85" s="75" t="s">
        <v>65</v>
      </c>
      <c r="C85" s="73" t="s">
        <v>24</v>
      </c>
      <c r="D85" s="76" t="s">
        <v>178</v>
      </c>
      <c r="E85" s="75">
        <f t="shared" si="3"/>
        <v>76088</v>
      </c>
      <c r="F85" s="75"/>
      <c r="G85" s="75"/>
      <c r="H85" s="75"/>
      <c r="I85" s="75"/>
      <c r="J85" s="75"/>
      <c r="K85" s="75"/>
      <c r="L85" s="75"/>
      <c r="M85" s="75"/>
      <c r="N85" s="75">
        <v>1</v>
      </c>
      <c r="O85" s="75"/>
      <c r="P85" s="75"/>
      <c r="Q85" s="75"/>
      <c r="R85" s="75"/>
      <c r="S85" s="75"/>
      <c r="T85" s="75"/>
    </row>
    <row r="86" spans="1:20" ht="141.75">
      <c r="A86" s="71"/>
      <c r="B86" s="75" t="s">
        <v>66</v>
      </c>
      <c r="C86" s="73" t="s">
        <v>24</v>
      </c>
      <c r="D86" s="76" t="s">
        <v>179</v>
      </c>
      <c r="E86" s="75">
        <f t="shared" si="3"/>
        <v>92525</v>
      </c>
      <c r="F86" s="75"/>
      <c r="G86" s="75"/>
      <c r="H86" s="75"/>
      <c r="I86" s="75"/>
      <c r="J86" s="75"/>
      <c r="K86" s="75"/>
      <c r="L86" s="75"/>
      <c r="M86" s="75"/>
      <c r="N86" s="75">
        <v>1</v>
      </c>
      <c r="O86" s="75"/>
      <c r="P86" s="75"/>
      <c r="Q86" s="75"/>
      <c r="R86" s="75"/>
      <c r="S86" s="75">
        <v>1</v>
      </c>
      <c r="T86" s="75"/>
    </row>
    <row r="87" spans="1:20" ht="126">
      <c r="A87" s="71"/>
      <c r="B87" s="75" t="s">
        <v>67</v>
      </c>
      <c r="C87" s="73" t="s">
        <v>24</v>
      </c>
      <c r="D87" s="76" t="s">
        <v>180</v>
      </c>
      <c r="E87" s="75">
        <f t="shared" si="3"/>
        <v>97672</v>
      </c>
      <c r="F87" s="75"/>
      <c r="G87" s="75"/>
      <c r="H87" s="75"/>
      <c r="I87" s="75"/>
      <c r="J87" s="75"/>
      <c r="K87" s="75"/>
      <c r="L87" s="75"/>
      <c r="M87" s="75"/>
      <c r="N87" s="75">
        <v>1</v>
      </c>
      <c r="O87" s="75"/>
      <c r="P87" s="75"/>
      <c r="Q87" s="75"/>
      <c r="R87" s="75">
        <v>1</v>
      </c>
      <c r="S87" s="75"/>
      <c r="T87" s="75"/>
    </row>
    <row r="88" spans="1:20" ht="173.25">
      <c r="A88" s="71"/>
      <c r="B88" s="75" t="s">
        <v>68</v>
      </c>
      <c r="C88" s="73" t="s">
        <v>24</v>
      </c>
      <c r="D88" s="76" t="s">
        <v>181</v>
      </c>
      <c r="E88" s="75">
        <f t="shared" si="3"/>
        <v>114109</v>
      </c>
      <c r="F88" s="75"/>
      <c r="G88" s="75"/>
      <c r="H88" s="75"/>
      <c r="I88" s="75"/>
      <c r="J88" s="75"/>
      <c r="K88" s="75"/>
      <c r="L88" s="75"/>
      <c r="M88" s="75"/>
      <c r="N88" s="75">
        <v>1</v>
      </c>
      <c r="O88" s="75"/>
      <c r="P88" s="75"/>
      <c r="Q88" s="75"/>
      <c r="R88" s="75">
        <v>1</v>
      </c>
      <c r="S88" s="75">
        <v>1</v>
      </c>
      <c r="T88" s="75"/>
    </row>
    <row r="89" spans="1:20" ht="110.25">
      <c r="A89" s="71"/>
      <c r="B89" s="75" t="s">
        <v>69</v>
      </c>
      <c r="C89" s="73" t="s">
        <v>24</v>
      </c>
      <c r="D89" s="76" t="s">
        <v>182</v>
      </c>
      <c r="E89" s="75">
        <f t="shared" si="3"/>
        <v>98538</v>
      </c>
      <c r="F89" s="75"/>
      <c r="G89" s="75"/>
      <c r="H89" s="75"/>
      <c r="I89" s="75"/>
      <c r="J89" s="75"/>
      <c r="K89" s="75"/>
      <c r="L89" s="75"/>
      <c r="M89" s="75"/>
      <c r="N89" s="75">
        <v>1</v>
      </c>
      <c r="O89" s="75"/>
      <c r="P89" s="75"/>
      <c r="Q89" s="75">
        <v>1</v>
      </c>
      <c r="R89" s="75"/>
      <c r="S89" s="75"/>
      <c r="T89" s="75"/>
    </row>
    <row r="90" spans="1:20" ht="157.5">
      <c r="A90" s="71"/>
      <c r="B90" s="75" t="s">
        <v>70</v>
      </c>
      <c r="C90" s="73" t="s">
        <v>24</v>
      </c>
      <c r="D90" s="76" t="s">
        <v>183</v>
      </c>
      <c r="E90" s="75">
        <f t="shared" si="3"/>
        <v>114975</v>
      </c>
      <c r="F90" s="75"/>
      <c r="G90" s="75"/>
      <c r="H90" s="75"/>
      <c r="I90" s="75"/>
      <c r="J90" s="75"/>
      <c r="K90" s="75"/>
      <c r="L90" s="75"/>
      <c r="M90" s="75"/>
      <c r="N90" s="75">
        <v>1</v>
      </c>
      <c r="O90" s="75"/>
      <c r="P90" s="75"/>
      <c r="Q90" s="75">
        <v>1</v>
      </c>
      <c r="R90" s="75"/>
      <c r="S90" s="75">
        <v>1</v>
      </c>
      <c r="T90" s="75"/>
    </row>
    <row r="91" spans="1:20" ht="126">
      <c r="A91" s="71"/>
      <c r="B91" s="75" t="s">
        <v>71</v>
      </c>
      <c r="C91" s="73" t="s">
        <v>24</v>
      </c>
      <c r="D91" s="76" t="s">
        <v>184</v>
      </c>
      <c r="E91" s="75">
        <f t="shared" si="3"/>
        <v>120122</v>
      </c>
      <c r="F91" s="75"/>
      <c r="G91" s="75"/>
      <c r="H91" s="75"/>
      <c r="I91" s="75"/>
      <c r="J91" s="75"/>
      <c r="K91" s="75"/>
      <c r="L91" s="75"/>
      <c r="M91" s="75"/>
      <c r="N91" s="75">
        <v>1</v>
      </c>
      <c r="O91" s="75"/>
      <c r="P91" s="75"/>
      <c r="Q91" s="75">
        <v>1</v>
      </c>
      <c r="R91" s="75">
        <v>1</v>
      </c>
      <c r="S91" s="75"/>
      <c r="T91" s="75"/>
    </row>
    <row r="92" spans="1:20" ht="189">
      <c r="A92" s="71"/>
      <c r="B92" s="75" t="s">
        <v>72</v>
      </c>
      <c r="C92" s="73" t="s">
        <v>24</v>
      </c>
      <c r="D92" s="76" t="s">
        <v>185</v>
      </c>
      <c r="E92" s="75">
        <f t="shared" si="3"/>
        <v>136559</v>
      </c>
      <c r="F92" s="75"/>
      <c r="G92" s="75"/>
      <c r="H92" s="75"/>
      <c r="I92" s="75"/>
      <c r="J92" s="75"/>
      <c r="K92" s="75"/>
      <c r="L92" s="75"/>
      <c r="M92" s="75"/>
      <c r="N92" s="75">
        <v>1</v>
      </c>
      <c r="O92" s="75"/>
      <c r="P92" s="75"/>
      <c r="Q92" s="75">
        <v>1</v>
      </c>
      <c r="R92" s="75">
        <v>1</v>
      </c>
      <c r="S92" s="75">
        <v>1</v>
      </c>
      <c r="T92" s="75"/>
    </row>
    <row r="93" spans="1:20" ht="94.5">
      <c r="A93" s="71"/>
      <c r="B93" s="75" t="s">
        <v>73</v>
      </c>
      <c r="C93" s="73" t="s">
        <v>23</v>
      </c>
      <c r="D93" s="76" t="s">
        <v>186</v>
      </c>
      <c r="E93" s="75">
        <f t="shared" si="3"/>
        <v>73900</v>
      </c>
      <c r="F93" s="75"/>
      <c r="G93" s="75"/>
      <c r="H93" s="75"/>
      <c r="I93" s="75"/>
      <c r="J93" s="75"/>
      <c r="K93" s="75"/>
      <c r="L93" s="75"/>
      <c r="M93" s="75"/>
      <c r="N93" s="75"/>
      <c r="O93" s="75">
        <v>1</v>
      </c>
      <c r="P93" s="75"/>
      <c r="Q93" s="75"/>
      <c r="R93" s="75"/>
      <c r="S93" s="75"/>
      <c r="T93" s="75"/>
    </row>
    <row r="94" spans="1:20" ht="141.75">
      <c r="A94" s="71"/>
      <c r="B94" s="75" t="s">
        <v>74</v>
      </c>
      <c r="C94" s="73" t="s">
        <v>23</v>
      </c>
      <c r="D94" s="76" t="s">
        <v>187</v>
      </c>
      <c r="E94" s="75">
        <f t="shared" si="3"/>
        <v>90337</v>
      </c>
      <c r="F94" s="75"/>
      <c r="G94" s="75"/>
      <c r="H94" s="75"/>
      <c r="I94" s="75"/>
      <c r="J94" s="75"/>
      <c r="K94" s="75"/>
      <c r="L94" s="75"/>
      <c r="M94" s="75"/>
      <c r="N94" s="75"/>
      <c r="O94" s="75">
        <v>1</v>
      </c>
      <c r="P94" s="75"/>
      <c r="Q94" s="75"/>
      <c r="R94" s="75"/>
      <c r="S94" s="75">
        <v>1</v>
      </c>
      <c r="T94" s="75"/>
    </row>
    <row r="95" spans="1:20" ht="126">
      <c r="A95" s="71"/>
      <c r="B95" s="75" t="s">
        <v>75</v>
      </c>
      <c r="C95" s="73" t="s">
        <v>23</v>
      </c>
      <c r="D95" s="76" t="s">
        <v>188</v>
      </c>
      <c r="E95" s="75">
        <f t="shared" ref="E95:E124" si="4">SUMPRODUCT(H$4:S$4,H95:S95)</f>
        <v>95484</v>
      </c>
      <c r="F95" s="75"/>
      <c r="G95" s="75"/>
      <c r="H95" s="75"/>
      <c r="I95" s="75"/>
      <c r="J95" s="75"/>
      <c r="K95" s="75"/>
      <c r="L95" s="75"/>
      <c r="M95" s="75"/>
      <c r="N95" s="75"/>
      <c r="O95" s="75">
        <v>1</v>
      </c>
      <c r="P95" s="75"/>
      <c r="Q95" s="75"/>
      <c r="R95" s="75">
        <v>1</v>
      </c>
      <c r="S95" s="75"/>
      <c r="T95" s="75"/>
    </row>
    <row r="96" spans="1:20" ht="173.25">
      <c r="A96" s="71"/>
      <c r="B96" s="75" t="s">
        <v>76</v>
      </c>
      <c r="C96" s="73" t="s">
        <v>23</v>
      </c>
      <c r="D96" s="76" t="s">
        <v>189</v>
      </c>
      <c r="E96" s="75">
        <f t="shared" si="4"/>
        <v>111921</v>
      </c>
      <c r="F96" s="75"/>
      <c r="G96" s="75"/>
      <c r="H96" s="75"/>
      <c r="I96" s="75"/>
      <c r="J96" s="75"/>
      <c r="K96" s="75"/>
      <c r="L96" s="75"/>
      <c r="M96" s="75"/>
      <c r="N96" s="75"/>
      <c r="O96" s="75">
        <v>1</v>
      </c>
      <c r="P96" s="75"/>
      <c r="Q96" s="75"/>
      <c r="R96" s="75">
        <v>1</v>
      </c>
      <c r="S96" s="75">
        <v>1</v>
      </c>
      <c r="T96" s="75"/>
    </row>
    <row r="97" spans="1:20" ht="110.25">
      <c r="A97" s="71"/>
      <c r="B97" s="75" t="s">
        <v>77</v>
      </c>
      <c r="C97" s="73" t="s">
        <v>23</v>
      </c>
      <c r="D97" s="76" t="s">
        <v>190</v>
      </c>
      <c r="E97" s="75">
        <f t="shared" si="4"/>
        <v>96350</v>
      </c>
      <c r="F97" s="75"/>
      <c r="G97" s="75"/>
      <c r="H97" s="75"/>
      <c r="I97" s="75"/>
      <c r="J97" s="75"/>
      <c r="K97" s="75"/>
      <c r="L97" s="75"/>
      <c r="M97" s="75"/>
      <c r="N97" s="75"/>
      <c r="O97" s="75">
        <v>1</v>
      </c>
      <c r="P97" s="75"/>
      <c r="Q97" s="75">
        <v>1</v>
      </c>
      <c r="R97" s="75"/>
      <c r="S97" s="75"/>
      <c r="T97" s="75"/>
    </row>
    <row r="98" spans="1:20" ht="157.5">
      <c r="A98" s="71"/>
      <c r="B98" s="75" t="s">
        <v>78</v>
      </c>
      <c r="C98" s="73" t="s">
        <v>23</v>
      </c>
      <c r="D98" s="76" t="s">
        <v>191</v>
      </c>
      <c r="E98" s="75">
        <f t="shared" si="4"/>
        <v>112787</v>
      </c>
      <c r="F98" s="75"/>
      <c r="G98" s="75"/>
      <c r="H98" s="75"/>
      <c r="I98" s="75"/>
      <c r="J98" s="75"/>
      <c r="K98" s="75"/>
      <c r="L98" s="75"/>
      <c r="M98" s="75"/>
      <c r="N98" s="75"/>
      <c r="O98" s="75">
        <v>1</v>
      </c>
      <c r="P98" s="75"/>
      <c r="Q98" s="75">
        <v>1</v>
      </c>
      <c r="R98" s="75"/>
      <c r="S98" s="75">
        <v>1</v>
      </c>
      <c r="T98" s="75"/>
    </row>
    <row r="99" spans="1:20" ht="126">
      <c r="A99" s="71"/>
      <c r="B99" s="75" t="s">
        <v>79</v>
      </c>
      <c r="C99" s="73" t="s">
        <v>23</v>
      </c>
      <c r="D99" s="76" t="s">
        <v>192</v>
      </c>
      <c r="E99" s="75">
        <f t="shared" si="4"/>
        <v>117934</v>
      </c>
      <c r="F99" s="75"/>
      <c r="G99" s="75"/>
      <c r="H99" s="75"/>
      <c r="I99" s="75"/>
      <c r="J99" s="75"/>
      <c r="K99" s="75"/>
      <c r="L99" s="75"/>
      <c r="M99" s="75"/>
      <c r="N99" s="75"/>
      <c r="O99" s="75">
        <v>1</v>
      </c>
      <c r="P99" s="75"/>
      <c r="Q99" s="75">
        <v>1</v>
      </c>
      <c r="R99" s="75">
        <v>1</v>
      </c>
      <c r="S99" s="75"/>
      <c r="T99" s="75"/>
    </row>
    <row r="100" spans="1:20" ht="189">
      <c r="A100" s="71"/>
      <c r="B100" s="75" t="s">
        <v>80</v>
      </c>
      <c r="C100" s="73" t="s">
        <v>23</v>
      </c>
      <c r="D100" s="76" t="s">
        <v>193</v>
      </c>
      <c r="E100" s="75">
        <f t="shared" si="4"/>
        <v>134371</v>
      </c>
      <c r="F100" s="75"/>
      <c r="G100" s="75"/>
      <c r="H100" s="75"/>
      <c r="I100" s="75"/>
      <c r="J100" s="75"/>
      <c r="K100" s="75"/>
      <c r="L100" s="75"/>
      <c r="M100" s="75"/>
      <c r="N100" s="75"/>
      <c r="O100" s="75">
        <v>1</v>
      </c>
      <c r="P100" s="75"/>
      <c r="Q100" s="75">
        <v>1</v>
      </c>
      <c r="R100" s="75">
        <v>1</v>
      </c>
      <c r="S100" s="75">
        <v>1</v>
      </c>
      <c r="T100" s="75"/>
    </row>
    <row r="101" spans="1:20" ht="94.5">
      <c r="A101" s="71"/>
      <c r="B101" s="75" t="s">
        <v>81</v>
      </c>
      <c r="C101" s="73" t="s">
        <v>23</v>
      </c>
      <c r="D101" s="76" t="s">
        <v>194</v>
      </c>
      <c r="E101" s="75">
        <f t="shared" si="4"/>
        <v>73900</v>
      </c>
      <c r="F101" s="75"/>
      <c r="G101" s="75"/>
      <c r="H101" s="75"/>
      <c r="I101" s="75"/>
      <c r="J101" s="75"/>
      <c r="K101" s="75"/>
      <c r="L101" s="75"/>
      <c r="M101" s="75"/>
      <c r="N101" s="75"/>
      <c r="O101" s="75">
        <v>1</v>
      </c>
      <c r="P101" s="75"/>
      <c r="Q101" s="75"/>
      <c r="R101" s="75"/>
      <c r="S101" s="75"/>
      <c r="T101" s="75"/>
    </row>
    <row r="102" spans="1:20" ht="141.75">
      <c r="A102" s="71"/>
      <c r="B102" s="75" t="s">
        <v>82</v>
      </c>
      <c r="C102" s="73" t="s">
        <v>23</v>
      </c>
      <c r="D102" s="76" t="s">
        <v>195</v>
      </c>
      <c r="E102" s="75">
        <f t="shared" si="4"/>
        <v>90337</v>
      </c>
      <c r="F102" s="75"/>
      <c r="G102" s="75"/>
      <c r="H102" s="75"/>
      <c r="I102" s="75"/>
      <c r="J102" s="75"/>
      <c r="K102" s="75"/>
      <c r="L102" s="75"/>
      <c r="M102" s="75"/>
      <c r="N102" s="75"/>
      <c r="O102" s="75">
        <v>1</v>
      </c>
      <c r="P102" s="75"/>
      <c r="Q102" s="75"/>
      <c r="R102" s="75"/>
      <c r="S102" s="75">
        <v>1</v>
      </c>
      <c r="T102" s="75"/>
    </row>
    <row r="103" spans="1:20" ht="126">
      <c r="A103" s="71"/>
      <c r="B103" s="75" t="s">
        <v>83</v>
      </c>
      <c r="C103" s="73" t="s">
        <v>23</v>
      </c>
      <c r="D103" s="76" t="s">
        <v>196</v>
      </c>
      <c r="E103" s="75">
        <f t="shared" si="4"/>
        <v>95484</v>
      </c>
      <c r="F103" s="75"/>
      <c r="G103" s="75"/>
      <c r="H103" s="75"/>
      <c r="I103" s="75"/>
      <c r="J103" s="75"/>
      <c r="K103" s="75"/>
      <c r="L103" s="75"/>
      <c r="M103" s="75"/>
      <c r="N103" s="75"/>
      <c r="O103" s="75">
        <v>1</v>
      </c>
      <c r="P103" s="75"/>
      <c r="Q103" s="75"/>
      <c r="R103" s="75">
        <v>1</v>
      </c>
      <c r="S103" s="75"/>
      <c r="T103" s="75"/>
    </row>
    <row r="104" spans="1:20" ht="173.25">
      <c r="A104" s="71"/>
      <c r="B104" s="75" t="s">
        <v>84</v>
      </c>
      <c r="C104" s="73" t="s">
        <v>23</v>
      </c>
      <c r="D104" s="76" t="s">
        <v>197</v>
      </c>
      <c r="E104" s="75">
        <f t="shared" si="4"/>
        <v>111921</v>
      </c>
      <c r="F104" s="75"/>
      <c r="G104" s="75"/>
      <c r="H104" s="75"/>
      <c r="I104" s="75"/>
      <c r="J104" s="75"/>
      <c r="K104" s="75"/>
      <c r="L104" s="75"/>
      <c r="M104" s="75"/>
      <c r="N104" s="75"/>
      <c r="O104" s="75">
        <v>1</v>
      </c>
      <c r="P104" s="75"/>
      <c r="Q104" s="75"/>
      <c r="R104" s="75">
        <v>1</v>
      </c>
      <c r="S104" s="75">
        <v>1</v>
      </c>
      <c r="T104" s="75"/>
    </row>
    <row r="105" spans="1:20" ht="110.25">
      <c r="A105" s="71"/>
      <c r="B105" s="75" t="s">
        <v>85</v>
      </c>
      <c r="C105" s="73" t="s">
        <v>23</v>
      </c>
      <c r="D105" s="76" t="s">
        <v>198</v>
      </c>
      <c r="E105" s="75">
        <f t="shared" si="4"/>
        <v>96350</v>
      </c>
      <c r="F105" s="75"/>
      <c r="G105" s="75"/>
      <c r="H105" s="75"/>
      <c r="I105" s="75"/>
      <c r="J105" s="75"/>
      <c r="K105" s="75"/>
      <c r="L105" s="75"/>
      <c r="M105" s="75"/>
      <c r="N105" s="75"/>
      <c r="O105" s="75">
        <v>1</v>
      </c>
      <c r="P105" s="75"/>
      <c r="Q105" s="75">
        <v>1</v>
      </c>
      <c r="R105" s="75"/>
      <c r="S105" s="75"/>
      <c r="T105" s="75"/>
    </row>
    <row r="106" spans="1:20" ht="157.5">
      <c r="A106" s="71"/>
      <c r="B106" s="75" t="s">
        <v>86</v>
      </c>
      <c r="C106" s="73" t="s">
        <v>23</v>
      </c>
      <c r="D106" s="76" t="s">
        <v>199</v>
      </c>
      <c r="E106" s="75">
        <f t="shared" si="4"/>
        <v>112787</v>
      </c>
      <c r="F106" s="75"/>
      <c r="G106" s="75"/>
      <c r="H106" s="75"/>
      <c r="I106" s="75"/>
      <c r="J106" s="75"/>
      <c r="K106" s="75"/>
      <c r="L106" s="75"/>
      <c r="M106" s="75"/>
      <c r="N106" s="75"/>
      <c r="O106" s="75">
        <v>1</v>
      </c>
      <c r="P106" s="75"/>
      <c r="Q106" s="75">
        <v>1</v>
      </c>
      <c r="R106" s="75"/>
      <c r="S106" s="75">
        <v>1</v>
      </c>
      <c r="T106" s="75"/>
    </row>
    <row r="107" spans="1:20" ht="126">
      <c r="A107" s="71"/>
      <c r="B107" s="75" t="s">
        <v>87</v>
      </c>
      <c r="C107" s="73" t="s">
        <v>23</v>
      </c>
      <c r="D107" s="76" t="s">
        <v>200</v>
      </c>
      <c r="E107" s="75">
        <f t="shared" si="4"/>
        <v>117934</v>
      </c>
      <c r="F107" s="75"/>
      <c r="G107" s="75"/>
      <c r="H107" s="75"/>
      <c r="I107" s="75"/>
      <c r="J107" s="75"/>
      <c r="K107" s="75"/>
      <c r="L107" s="75"/>
      <c r="M107" s="75"/>
      <c r="N107" s="75"/>
      <c r="O107" s="75">
        <v>1</v>
      </c>
      <c r="P107" s="75"/>
      <c r="Q107" s="75">
        <v>1</v>
      </c>
      <c r="R107" s="75">
        <v>1</v>
      </c>
      <c r="S107" s="75"/>
      <c r="T107" s="75"/>
    </row>
    <row r="108" spans="1:20" ht="189.75" thickBot="1">
      <c r="A108" s="72"/>
      <c r="B108" s="77" t="s">
        <v>88</v>
      </c>
      <c r="C108" s="74" t="s">
        <v>23</v>
      </c>
      <c r="D108" s="78" t="s">
        <v>201</v>
      </c>
      <c r="E108" s="77">
        <f t="shared" si="4"/>
        <v>134371</v>
      </c>
      <c r="F108" s="77"/>
      <c r="G108" s="77"/>
      <c r="H108" s="77"/>
      <c r="I108" s="77"/>
      <c r="J108" s="77"/>
      <c r="K108" s="77"/>
      <c r="L108" s="77"/>
      <c r="M108" s="77"/>
      <c r="N108" s="77"/>
      <c r="O108" s="77">
        <v>1</v>
      </c>
      <c r="P108" s="77"/>
      <c r="Q108" s="77">
        <v>1</v>
      </c>
      <c r="R108" s="77">
        <v>1</v>
      </c>
      <c r="S108" s="77">
        <v>1</v>
      </c>
      <c r="T108" s="77"/>
    </row>
    <row r="109" spans="1:20" ht="94.5">
      <c r="A109" s="71"/>
      <c r="B109" s="75" t="s">
        <v>318</v>
      </c>
      <c r="C109" s="73" t="s">
        <v>319</v>
      </c>
      <c r="D109" s="76" t="s">
        <v>320</v>
      </c>
      <c r="E109" s="75">
        <f t="shared" si="4"/>
        <v>71712</v>
      </c>
      <c r="F109" s="75"/>
      <c r="G109" s="75"/>
      <c r="H109" s="75"/>
      <c r="I109" s="75"/>
      <c r="J109" s="75"/>
      <c r="K109" s="75"/>
      <c r="L109" s="75"/>
      <c r="M109" s="75"/>
      <c r="O109" s="75"/>
      <c r="P109" s="75">
        <v>1</v>
      </c>
      <c r="Q109" s="75"/>
      <c r="R109" s="75"/>
      <c r="S109" s="75"/>
      <c r="T109" s="75"/>
    </row>
    <row r="110" spans="1:20" ht="141.75">
      <c r="A110" s="71"/>
      <c r="B110" s="75" t="s">
        <v>321</v>
      </c>
      <c r="C110" s="73" t="s">
        <v>319</v>
      </c>
      <c r="D110" s="76" t="s">
        <v>322</v>
      </c>
      <c r="E110" s="75">
        <f t="shared" si="4"/>
        <v>88149</v>
      </c>
      <c r="F110" s="75"/>
      <c r="G110" s="75"/>
      <c r="H110" s="75"/>
      <c r="I110" s="75"/>
      <c r="J110" s="75"/>
      <c r="K110" s="75"/>
      <c r="L110" s="75"/>
      <c r="M110" s="75"/>
      <c r="O110" s="75"/>
      <c r="P110" s="75">
        <v>1</v>
      </c>
      <c r="Q110" s="75"/>
      <c r="R110" s="75"/>
      <c r="S110" s="75">
        <v>1</v>
      </c>
      <c r="T110" s="75"/>
    </row>
    <row r="111" spans="1:20" ht="126">
      <c r="A111" s="71"/>
      <c r="B111" s="75" t="s">
        <v>323</v>
      </c>
      <c r="C111" s="73" t="s">
        <v>319</v>
      </c>
      <c r="D111" s="76" t="s">
        <v>324</v>
      </c>
      <c r="E111" s="75">
        <f t="shared" si="4"/>
        <v>93296</v>
      </c>
      <c r="F111" s="75"/>
      <c r="G111" s="75"/>
      <c r="H111" s="75"/>
      <c r="I111" s="75"/>
      <c r="J111" s="75"/>
      <c r="K111" s="75"/>
      <c r="L111" s="75"/>
      <c r="M111" s="75"/>
      <c r="O111" s="75"/>
      <c r="P111" s="75">
        <v>1</v>
      </c>
      <c r="Q111" s="75"/>
      <c r="R111" s="75">
        <v>1</v>
      </c>
      <c r="S111" s="75"/>
      <c r="T111" s="75"/>
    </row>
    <row r="112" spans="1:20" ht="173.25">
      <c r="A112" s="71"/>
      <c r="B112" s="75" t="s">
        <v>325</v>
      </c>
      <c r="C112" s="73" t="s">
        <v>319</v>
      </c>
      <c r="D112" s="76" t="s">
        <v>326</v>
      </c>
      <c r="E112" s="75">
        <f t="shared" si="4"/>
        <v>109733</v>
      </c>
      <c r="F112" s="75"/>
      <c r="G112" s="75"/>
      <c r="H112" s="75"/>
      <c r="I112" s="75"/>
      <c r="J112" s="75"/>
      <c r="K112" s="75"/>
      <c r="L112" s="75"/>
      <c r="M112" s="75"/>
      <c r="O112" s="75"/>
      <c r="P112" s="75">
        <v>1</v>
      </c>
      <c r="Q112" s="75"/>
      <c r="R112" s="75">
        <v>1</v>
      </c>
      <c r="S112" s="75">
        <v>1</v>
      </c>
      <c r="T112" s="75"/>
    </row>
    <row r="113" spans="1:20" ht="110.25">
      <c r="A113" s="71"/>
      <c r="B113" s="75" t="s">
        <v>327</v>
      </c>
      <c r="C113" s="73" t="s">
        <v>319</v>
      </c>
      <c r="D113" s="76" t="s">
        <v>328</v>
      </c>
      <c r="E113" s="75">
        <f t="shared" si="4"/>
        <v>94162</v>
      </c>
      <c r="F113" s="75"/>
      <c r="G113" s="75"/>
      <c r="H113" s="75"/>
      <c r="I113" s="75"/>
      <c r="J113" s="75"/>
      <c r="K113" s="75"/>
      <c r="L113" s="75"/>
      <c r="M113" s="75"/>
      <c r="O113" s="75"/>
      <c r="P113" s="75">
        <v>1</v>
      </c>
      <c r="Q113" s="75">
        <v>1</v>
      </c>
      <c r="R113" s="75"/>
      <c r="S113" s="75"/>
      <c r="T113" s="75"/>
    </row>
    <row r="114" spans="1:20" ht="157.5">
      <c r="A114" s="71"/>
      <c r="B114" s="75" t="s">
        <v>329</v>
      </c>
      <c r="C114" s="73" t="s">
        <v>319</v>
      </c>
      <c r="D114" s="76" t="s">
        <v>330</v>
      </c>
      <c r="E114" s="75">
        <f t="shared" si="4"/>
        <v>110599</v>
      </c>
      <c r="F114" s="75"/>
      <c r="G114" s="75"/>
      <c r="H114" s="75"/>
      <c r="I114" s="75"/>
      <c r="J114" s="75"/>
      <c r="K114" s="75"/>
      <c r="L114" s="75"/>
      <c r="M114" s="75"/>
      <c r="O114" s="75"/>
      <c r="P114" s="75">
        <v>1</v>
      </c>
      <c r="Q114" s="75">
        <v>1</v>
      </c>
      <c r="R114" s="75"/>
      <c r="S114" s="75">
        <v>1</v>
      </c>
      <c r="T114" s="75"/>
    </row>
    <row r="115" spans="1:20" ht="126">
      <c r="A115" s="71"/>
      <c r="B115" s="75" t="s">
        <v>331</v>
      </c>
      <c r="C115" s="73" t="s">
        <v>319</v>
      </c>
      <c r="D115" s="76" t="s">
        <v>332</v>
      </c>
      <c r="E115" s="75">
        <f t="shared" si="4"/>
        <v>115746</v>
      </c>
      <c r="F115" s="75"/>
      <c r="G115" s="75"/>
      <c r="H115" s="75"/>
      <c r="I115" s="75"/>
      <c r="J115" s="75"/>
      <c r="K115" s="75"/>
      <c r="L115" s="75"/>
      <c r="M115" s="75"/>
      <c r="O115" s="75"/>
      <c r="P115" s="75">
        <v>1</v>
      </c>
      <c r="Q115" s="75">
        <v>1</v>
      </c>
      <c r="R115" s="75">
        <v>1</v>
      </c>
      <c r="S115" s="75"/>
      <c r="T115" s="75"/>
    </row>
    <row r="116" spans="1:20" ht="189">
      <c r="A116" s="71"/>
      <c r="B116" s="75" t="s">
        <v>333</v>
      </c>
      <c r="C116" s="73" t="s">
        <v>319</v>
      </c>
      <c r="D116" s="76" t="s">
        <v>334</v>
      </c>
      <c r="E116" s="75">
        <f t="shared" si="4"/>
        <v>132183</v>
      </c>
      <c r="F116" s="75"/>
      <c r="G116" s="75"/>
      <c r="H116" s="75"/>
      <c r="I116" s="75"/>
      <c r="J116" s="75"/>
      <c r="K116" s="75"/>
      <c r="L116" s="75"/>
      <c r="M116" s="75"/>
      <c r="O116" s="75"/>
      <c r="P116" s="75">
        <v>1</v>
      </c>
      <c r="Q116" s="75">
        <v>1</v>
      </c>
      <c r="R116" s="75">
        <v>1</v>
      </c>
      <c r="S116" s="75">
        <v>1</v>
      </c>
      <c r="T116" s="75"/>
    </row>
    <row r="117" spans="1:20" ht="94.5">
      <c r="A117" s="71"/>
      <c r="B117" s="75" t="s">
        <v>335</v>
      </c>
      <c r="C117" s="73" t="s">
        <v>319</v>
      </c>
      <c r="D117" s="76" t="s">
        <v>336</v>
      </c>
      <c r="E117" s="75">
        <f t="shared" si="4"/>
        <v>71712</v>
      </c>
      <c r="F117" s="75"/>
      <c r="G117" s="75"/>
      <c r="H117" s="75"/>
      <c r="I117" s="75"/>
      <c r="J117" s="75"/>
      <c r="K117" s="75"/>
      <c r="L117" s="75"/>
      <c r="M117" s="75"/>
      <c r="O117" s="75"/>
      <c r="P117" s="75">
        <v>1</v>
      </c>
      <c r="Q117" s="75"/>
      <c r="R117" s="75"/>
      <c r="S117" s="75"/>
      <c r="T117" s="75"/>
    </row>
    <row r="118" spans="1:20" ht="141.75">
      <c r="A118" s="71"/>
      <c r="B118" s="75" t="s">
        <v>337</v>
      </c>
      <c r="C118" s="73" t="s">
        <v>319</v>
      </c>
      <c r="D118" s="76" t="s">
        <v>338</v>
      </c>
      <c r="E118" s="75">
        <f t="shared" si="4"/>
        <v>88149</v>
      </c>
      <c r="F118" s="75"/>
      <c r="G118" s="75"/>
      <c r="H118" s="75"/>
      <c r="I118" s="75"/>
      <c r="J118" s="75"/>
      <c r="K118" s="75"/>
      <c r="L118" s="75"/>
      <c r="M118" s="75"/>
      <c r="O118" s="75"/>
      <c r="P118" s="75">
        <v>1</v>
      </c>
      <c r="Q118" s="75"/>
      <c r="R118" s="75"/>
      <c r="S118" s="75">
        <v>1</v>
      </c>
      <c r="T118" s="75"/>
    </row>
    <row r="119" spans="1:20" ht="126">
      <c r="A119" s="71"/>
      <c r="B119" s="75" t="s">
        <v>339</v>
      </c>
      <c r="C119" s="73" t="s">
        <v>319</v>
      </c>
      <c r="D119" s="76" t="s">
        <v>340</v>
      </c>
      <c r="E119" s="75">
        <f t="shared" si="4"/>
        <v>93296</v>
      </c>
      <c r="F119" s="75"/>
      <c r="G119" s="75"/>
      <c r="H119" s="75"/>
      <c r="I119" s="75"/>
      <c r="J119" s="75"/>
      <c r="K119" s="75"/>
      <c r="L119" s="75"/>
      <c r="M119" s="75"/>
      <c r="O119" s="75"/>
      <c r="P119" s="75">
        <v>1</v>
      </c>
      <c r="Q119" s="75"/>
      <c r="R119" s="75">
        <v>1</v>
      </c>
      <c r="S119" s="75"/>
      <c r="T119" s="75"/>
    </row>
    <row r="120" spans="1:20" ht="173.25">
      <c r="A120" s="71"/>
      <c r="B120" s="75" t="s">
        <v>341</v>
      </c>
      <c r="C120" s="73" t="s">
        <v>319</v>
      </c>
      <c r="D120" s="76" t="s">
        <v>342</v>
      </c>
      <c r="E120" s="75">
        <f t="shared" si="4"/>
        <v>109733</v>
      </c>
      <c r="F120" s="75"/>
      <c r="G120" s="75"/>
      <c r="H120" s="75"/>
      <c r="I120" s="75"/>
      <c r="J120" s="75"/>
      <c r="K120" s="75"/>
      <c r="L120" s="75"/>
      <c r="M120" s="75"/>
      <c r="O120" s="75"/>
      <c r="P120" s="75">
        <v>1</v>
      </c>
      <c r="Q120" s="75"/>
      <c r="R120" s="75">
        <v>1</v>
      </c>
      <c r="S120" s="75">
        <v>1</v>
      </c>
      <c r="T120" s="75"/>
    </row>
    <row r="121" spans="1:20" ht="110.25">
      <c r="A121" s="71"/>
      <c r="B121" s="75" t="s">
        <v>343</v>
      </c>
      <c r="C121" s="73" t="s">
        <v>319</v>
      </c>
      <c r="D121" s="76" t="s">
        <v>344</v>
      </c>
      <c r="E121" s="75">
        <f t="shared" si="4"/>
        <v>94162</v>
      </c>
      <c r="F121" s="75"/>
      <c r="G121" s="75"/>
      <c r="H121" s="75"/>
      <c r="I121" s="75"/>
      <c r="J121" s="75"/>
      <c r="K121" s="75"/>
      <c r="L121" s="75"/>
      <c r="M121" s="75"/>
      <c r="O121" s="75"/>
      <c r="P121" s="75">
        <v>1</v>
      </c>
      <c r="Q121" s="75">
        <v>1</v>
      </c>
      <c r="R121" s="75"/>
      <c r="S121" s="75"/>
      <c r="T121" s="75"/>
    </row>
    <row r="122" spans="1:20" ht="157.5">
      <c r="A122" s="71"/>
      <c r="B122" s="75" t="s">
        <v>345</v>
      </c>
      <c r="C122" s="73" t="s">
        <v>319</v>
      </c>
      <c r="D122" s="76" t="s">
        <v>346</v>
      </c>
      <c r="E122" s="75">
        <f t="shared" si="4"/>
        <v>110599</v>
      </c>
      <c r="F122" s="75"/>
      <c r="G122" s="75"/>
      <c r="H122" s="75"/>
      <c r="I122" s="75"/>
      <c r="J122" s="75"/>
      <c r="K122" s="75"/>
      <c r="L122" s="75"/>
      <c r="M122" s="75"/>
      <c r="O122" s="75"/>
      <c r="P122" s="75">
        <v>1</v>
      </c>
      <c r="Q122" s="75">
        <v>1</v>
      </c>
      <c r="R122" s="75"/>
      <c r="S122" s="75">
        <v>1</v>
      </c>
      <c r="T122" s="75"/>
    </row>
    <row r="123" spans="1:20" ht="126">
      <c r="A123" s="71"/>
      <c r="B123" s="75" t="s">
        <v>347</v>
      </c>
      <c r="C123" s="73" t="s">
        <v>319</v>
      </c>
      <c r="D123" s="76" t="s">
        <v>348</v>
      </c>
      <c r="E123" s="75">
        <f t="shared" si="4"/>
        <v>115746</v>
      </c>
      <c r="F123" s="75"/>
      <c r="G123" s="75"/>
      <c r="H123" s="75"/>
      <c r="I123" s="75"/>
      <c r="J123" s="75"/>
      <c r="K123" s="75"/>
      <c r="L123" s="75"/>
      <c r="M123" s="75"/>
      <c r="O123" s="75"/>
      <c r="P123" s="75">
        <v>1</v>
      </c>
      <c r="Q123" s="75">
        <v>1</v>
      </c>
      <c r="R123" s="75">
        <v>1</v>
      </c>
      <c r="S123" s="75"/>
      <c r="T123" s="75"/>
    </row>
    <row r="124" spans="1:20" ht="189">
      <c r="A124" s="71"/>
      <c r="B124" s="75" t="s">
        <v>349</v>
      </c>
      <c r="C124" s="73" t="s">
        <v>319</v>
      </c>
      <c r="D124" s="76" t="s">
        <v>350</v>
      </c>
      <c r="E124" s="75">
        <f t="shared" si="4"/>
        <v>132183</v>
      </c>
      <c r="F124" s="75"/>
      <c r="G124" s="75"/>
      <c r="H124" s="75"/>
      <c r="I124" s="75"/>
      <c r="J124" s="75"/>
      <c r="K124" s="75"/>
      <c r="L124" s="75"/>
      <c r="M124" s="75"/>
      <c r="O124" s="75"/>
      <c r="P124" s="75">
        <v>1</v>
      </c>
      <c r="Q124" s="75">
        <v>1</v>
      </c>
      <c r="R124" s="75">
        <v>1</v>
      </c>
      <c r="S124" s="75">
        <v>1</v>
      </c>
      <c r="T124" s="75"/>
    </row>
  </sheetData>
  <sheetProtection formatCells="0" formatColumns="0" formatRows="0" insertColumns="0" insertRows="0" insertHyperlinks="0" deleteColumns="0" deleteRows="0" sort="0" autoFilter="0" pivotTables="0"/>
  <mergeCells count="3">
    <mergeCell ref="A1:T1"/>
    <mergeCell ref="H2:J2"/>
    <mergeCell ref="K2:P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 общий</vt:lpstr>
      <vt:lpstr>Цены столов</vt:lpstr>
      <vt:lpstr>'Прайс общий'!Область_печати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2020-01-10T17:34:31Z</dcterms:modified>
</cp:coreProperties>
</file>